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chamale\Documents\Archivos 2023\Escalas Salariales\"/>
    </mc:Choice>
  </mc:AlternateContent>
  <bookViews>
    <workbookView xWindow="0" yWindow="0" windowWidth="7470" windowHeight="1155"/>
  </bookViews>
  <sheets>
    <sheet name="Escala Salarial Adm 2023" sheetId="1" r:id="rId1"/>
  </sheets>
  <definedNames>
    <definedName name="_xlnm.Print_Area" localSheetId="0">'Escala Salarial Adm 2023'!$A$1:$V$88</definedName>
    <definedName name="_xlnm.Print_Titles" localSheetId="0">'Escala Salarial Adm 2023'!$1:$6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6" i="1" l="1"/>
  <c r="X66" i="1"/>
  <c r="K66" i="1"/>
  <c r="H87" i="1" l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U8" i="1"/>
  <c r="U7" i="1"/>
  <c r="M87" i="1" l="1"/>
  <c r="L87" i="1"/>
  <c r="K87" i="1"/>
  <c r="M86" i="1"/>
  <c r="L86" i="1"/>
  <c r="K86" i="1"/>
  <c r="M85" i="1"/>
  <c r="L85" i="1"/>
  <c r="K85" i="1"/>
  <c r="M84" i="1"/>
  <c r="L84" i="1"/>
  <c r="K84" i="1"/>
  <c r="M83" i="1"/>
  <c r="L83" i="1"/>
  <c r="K83" i="1"/>
  <c r="M82" i="1"/>
  <c r="L82" i="1"/>
  <c r="K82" i="1"/>
  <c r="M81" i="1"/>
  <c r="L81" i="1"/>
  <c r="K81" i="1"/>
  <c r="M80" i="1"/>
  <c r="L80" i="1"/>
  <c r="K80" i="1"/>
  <c r="M79" i="1"/>
  <c r="L79" i="1"/>
  <c r="K79" i="1"/>
  <c r="M78" i="1"/>
  <c r="L78" i="1"/>
  <c r="K78" i="1"/>
  <c r="M77" i="1"/>
  <c r="L77" i="1"/>
  <c r="K77" i="1"/>
  <c r="M76" i="1"/>
  <c r="L76" i="1"/>
  <c r="K76" i="1"/>
  <c r="M75" i="1"/>
  <c r="L75" i="1"/>
  <c r="K75" i="1"/>
  <c r="M74" i="1"/>
  <c r="L74" i="1"/>
  <c r="K74" i="1"/>
  <c r="M73" i="1"/>
  <c r="L73" i="1"/>
  <c r="K73" i="1"/>
  <c r="M72" i="1"/>
  <c r="L72" i="1"/>
  <c r="K72" i="1"/>
  <c r="M71" i="1"/>
  <c r="L71" i="1"/>
  <c r="K71" i="1"/>
  <c r="M70" i="1"/>
  <c r="L70" i="1"/>
  <c r="K70" i="1"/>
  <c r="M69" i="1"/>
  <c r="L69" i="1"/>
  <c r="K69" i="1"/>
  <c r="M68" i="1"/>
  <c r="L68" i="1"/>
  <c r="K68" i="1"/>
  <c r="M67" i="1"/>
  <c r="L67" i="1"/>
  <c r="K67" i="1"/>
  <c r="M66" i="1"/>
  <c r="L66" i="1"/>
  <c r="M65" i="1"/>
  <c r="L65" i="1"/>
  <c r="K65" i="1"/>
  <c r="S65" i="1"/>
  <c r="M64" i="1"/>
  <c r="L64" i="1"/>
  <c r="K64" i="1"/>
  <c r="M63" i="1"/>
  <c r="L63" i="1"/>
  <c r="K63" i="1"/>
  <c r="M62" i="1"/>
  <c r="L62" i="1"/>
  <c r="K62" i="1"/>
  <c r="M61" i="1"/>
  <c r="L61" i="1"/>
  <c r="K61" i="1"/>
  <c r="S61" i="1"/>
  <c r="M60" i="1"/>
  <c r="L60" i="1"/>
  <c r="K60" i="1"/>
  <c r="M59" i="1"/>
  <c r="L59" i="1"/>
  <c r="K59" i="1"/>
  <c r="M58" i="1"/>
  <c r="L58" i="1"/>
  <c r="K58" i="1"/>
  <c r="M57" i="1"/>
  <c r="L57" i="1"/>
  <c r="K57" i="1"/>
  <c r="S57" i="1"/>
  <c r="M56" i="1"/>
  <c r="L56" i="1"/>
  <c r="K56" i="1"/>
  <c r="M55" i="1"/>
  <c r="L55" i="1"/>
  <c r="K55" i="1"/>
  <c r="M54" i="1"/>
  <c r="L54" i="1"/>
  <c r="K54" i="1"/>
  <c r="M53" i="1"/>
  <c r="L53" i="1"/>
  <c r="K53" i="1"/>
  <c r="M52" i="1"/>
  <c r="L52" i="1"/>
  <c r="K52" i="1"/>
  <c r="M51" i="1"/>
  <c r="L51" i="1"/>
  <c r="K51" i="1"/>
  <c r="M50" i="1"/>
  <c r="L50" i="1"/>
  <c r="K50" i="1"/>
  <c r="M49" i="1"/>
  <c r="L49" i="1"/>
  <c r="K49" i="1"/>
  <c r="M48" i="1"/>
  <c r="L48" i="1"/>
  <c r="K48" i="1"/>
  <c r="M47" i="1"/>
  <c r="L47" i="1"/>
  <c r="K47" i="1"/>
  <c r="M46" i="1"/>
  <c r="L46" i="1"/>
  <c r="K46" i="1"/>
  <c r="M45" i="1"/>
  <c r="L45" i="1"/>
  <c r="K45" i="1"/>
  <c r="M44" i="1"/>
  <c r="L44" i="1"/>
  <c r="K44" i="1"/>
  <c r="M43" i="1"/>
  <c r="L43" i="1"/>
  <c r="K43" i="1"/>
  <c r="M42" i="1"/>
  <c r="L42" i="1"/>
  <c r="K42" i="1"/>
  <c r="M41" i="1"/>
  <c r="L41" i="1"/>
  <c r="K41" i="1"/>
  <c r="M40" i="1"/>
  <c r="L40" i="1"/>
  <c r="K40" i="1"/>
  <c r="M39" i="1"/>
  <c r="L39" i="1"/>
  <c r="K39" i="1"/>
  <c r="M38" i="1"/>
  <c r="L38" i="1"/>
  <c r="K38" i="1"/>
  <c r="M37" i="1"/>
  <c r="L37" i="1"/>
  <c r="K37" i="1"/>
  <c r="M36" i="1"/>
  <c r="L36" i="1"/>
  <c r="K36" i="1"/>
  <c r="M35" i="1"/>
  <c r="L35" i="1"/>
  <c r="K35" i="1"/>
  <c r="M34" i="1"/>
  <c r="L34" i="1"/>
  <c r="K34" i="1"/>
  <c r="M33" i="1"/>
  <c r="L33" i="1"/>
  <c r="K33" i="1"/>
  <c r="M32" i="1"/>
  <c r="L32" i="1"/>
  <c r="K32" i="1"/>
  <c r="M31" i="1"/>
  <c r="L31" i="1"/>
  <c r="K31" i="1"/>
  <c r="M30" i="1"/>
  <c r="L30" i="1"/>
  <c r="K30" i="1"/>
  <c r="M29" i="1"/>
  <c r="L29" i="1"/>
  <c r="K29" i="1"/>
  <c r="S29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S21" i="1"/>
  <c r="M20" i="1"/>
  <c r="L20" i="1"/>
  <c r="K20" i="1"/>
  <c r="M19" i="1"/>
  <c r="L19" i="1"/>
  <c r="S19" i="1" s="1"/>
  <c r="K19" i="1"/>
  <c r="M18" i="1"/>
  <c r="L18" i="1"/>
  <c r="K18" i="1"/>
  <c r="M17" i="1"/>
  <c r="L17" i="1"/>
  <c r="K17" i="1"/>
  <c r="M16" i="1"/>
  <c r="L16" i="1"/>
  <c r="K16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K11" i="1"/>
  <c r="M10" i="1"/>
  <c r="L10" i="1"/>
  <c r="K10" i="1"/>
  <c r="M9" i="1"/>
  <c r="L9" i="1"/>
  <c r="K9" i="1"/>
  <c r="S8" i="1"/>
  <c r="M8" i="1"/>
  <c r="L8" i="1"/>
  <c r="K8" i="1"/>
  <c r="M7" i="1"/>
  <c r="L7" i="1"/>
  <c r="K7" i="1"/>
  <c r="T65" i="1" l="1"/>
  <c r="U65" i="1"/>
  <c r="U19" i="1"/>
  <c r="V19" i="1" s="1"/>
  <c r="T61" i="1"/>
  <c r="U61" i="1" s="1"/>
  <c r="V61" i="1" s="1"/>
  <c r="T57" i="1"/>
  <c r="U57" i="1" s="1"/>
  <c r="T19" i="1"/>
  <c r="S12" i="1"/>
  <c r="T74" i="1"/>
  <c r="V8" i="1"/>
  <c r="S20" i="1"/>
  <c r="S24" i="1"/>
  <c r="S25" i="1"/>
  <c r="S28" i="1"/>
  <c r="S32" i="1"/>
  <c r="S33" i="1"/>
  <c r="S36" i="1"/>
  <c r="S37" i="1"/>
  <c r="S40" i="1"/>
  <c r="S41" i="1"/>
  <c r="S44" i="1"/>
  <c r="S45" i="1"/>
  <c r="S48" i="1"/>
  <c r="S49" i="1"/>
  <c r="T49" i="1" s="1"/>
  <c r="S52" i="1"/>
  <c r="S53" i="1"/>
  <c r="S56" i="1"/>
  <c r="S67" i="1"/>
  <c r="T67" i="1" s="1"/>
  <c r="S70" i="1"/>
  <c r="S71" i="1"/>
  <c r="S74" i="1"/>
  <c r="S75" i="1"/>
  <c r="S78" i="1"/>
  <c r="S79" i="1"/>
  <c r="S82" i="1"/>
  <c r="S83" i="1"/>
  <c r="S86" i="1"/>
  <c r="S87" i="1"/>
  <c r="S16" i="1"/>
  <c r="S58" i="1"/>
  <c r="T58" i="1" s="1"/>
  <c r="S62" i="1"/>
  <c r="T8" i="1"/>
  <c r="S11" i="1"/>
  <c r="S15" i="1"/>
  <c r="S22" i="1"/>
  <c r="S26" i="1"/>
  <c r="S30" i="1"/>
  <c r="S34" i="1"/>
  <c r="S38" i="1"/>
  <c r="T38" i="1" s="1"/>
  <c r="S42" i="1"/>
  <c r="S46" i="1"/>
  <c r="S50" i="1"/>
  <c r="S54" i="1"/>
  <c r="S60" i="1"/>
  <c r="S64" i="1"/>
  <c r="S68" i="1"/>
  <c r="T68" i="1" s="1"/>
  <c r="S72" i="1"/>
  <c r="S76" i="1"/>
  <c r="S80" i="1"/>
  <c r="S84" i="1"/>
  <c r="T84" i="1" s="1"/>
  <c r="S10" i="1"/>
  <c r="S14" i="1"/>
  <c r="S7" i="1"/>
  <c r="T9" i="1"/>
  <c r="S9" i="1"/>
  <c r="T13" i="1"/>
  <c r="S13" i="1"/>
  <c r="S17" i="1"/>
  <c r="T21" i="1"/>
  <c r="U21" i="1" s="1"/>
  <c r="S23" i="1"/>
  <c r="S27" i="1"/>
  <c r="T29" i="1"/>
  <c r="U29" i="1" s="1"/>
  <c r="S31" i="1"/>
  <c r="T33" i="1"/>
  <c r="S35" i="1"/>
  <c r="T37" i="1"/>
  <c r="S39" i="1"/>
  <c r="S43" i="1"/>
  <c r="S47" i="1"/>
  <c r="T47" i="1" s="1"/>
  <c r="S51" i="1"/>
  <c r="T53" i="1"/>
  <c r="S55" i="1"/>
  <c r="S59" i="1"/>
  <c r="T59" i="1" s="1"/>
  <c r="S63" i="1"/>
  <c r="S66" i="1"/>
  <c r="T66" i="1" s="1"/>
  <c r="S69" i="1"/>
  <c r="T71" i="1"/>
  <c r="T73" i="1"/>
  <c r="S73" i="1"/>
  <c r="S77" i="1"/>
  <c r="S81" i="1"/>
  <c r="T83" i="1"/>
  <c r="S85" i="1"/>
  <c r="T87" i="1"/>
  <c r="V65" i="1"/>
  <c r="S18" i="1"/>
  <c r="T32" i="1" l="1"/>
  <c r="U32" i="1"/>
  <c r="V32" i="1" s="1"/>
  <c r="U12" i="1"/>
  <c r="V12" i="1" s="1"/>
  <c r="U10" i="1"/>
  <c r="T46" i="1"/>
  <c r="V46" i="1" s="1"/>
  <c r="U46" i="1"/>
  <c r="V21" i="1"/>
  <c r="T62" i="1"/>
  <c r="U62" i="1"/>
  <c r="U83" i="1"/>
  <c r="V83" i="1" s="1"/>
  <c r="T75" i="1"/>
  <c r="U75" i="1"/>
  <c r="U67" i="1"/>
  <c r="V67" i="1" s="1"/>
  <c r="U53" i="1"/>
  <c r="V53" i="1" s="1"/>
  <c r="U37" i="1"/>
  <c r="V37" i="1" s="1"/>
  <c r="T45" i="1"/>
  <c r="T56" i="1"/>
  <c r="T12" i="1"/>
  <c r="T18" i="1"/>
  <c r="U18" i="1" s="1"/>
  <c r="U47" i="1"/>
  <c r="T22" i="1"/>
  <c r="U22" i="1" s="1"/>
  <c r="T81" i="1"/>
  <c r="U81" i="1" s="1"/>
  <c r="U66" i="1"/>
  <c r="V66" i="1" s="1"/>
  <c r="T77" i="1"/>
  <c r="U77" i="1" s="1"/>
  <c r="U51" i="1"/>
  <c r="T35" i="1"/>
  <c r="U35" i="1" s="1"/>
  <c r="V35" i="1" s="1"/>
  <c r="T27" i="1"/>
  <c r="U27" i="1" s="1"/>
  <c r="V27" i="1" s="1"/>
  <c r="T17" i="1"/>
  <c r="U17" i="1" s="1"/>
  <c r="V17" i="1" s="1"/>
  <c r="U84" i="1"/>
  <c r="U68" i="1"/>
  <c r="T30" i="1"/>
  <c r="V30" i="1" s="1"/>
  <c r="U30" i="1"/>
  <c r="T15" i="1"/>
  <c r="U15" i="1" s="1"/>
  <c r="U58" i="1"/>
  <c r="V58" i="1" s="1"/>
  <c r="T16" i="1"/>
  <c r="U16" i="1" s="1"/>
  <c r="U74" i="1"/>
  <c r="V74" i="1" s="1"/>
  <c r="T44" i="1"/>
  <c r="T55" i="1"/>
  <c r="U55" i="1"/>
  <c r="T50" i="1"/>
  <c r="U50" i="1" s="1"/>
  <c r="V50" i="1" s="1"/>
  <c r="U85" i="1"/>
  <c r="U73" i="1"/>
  <c r="V73" i="1" s="1"/>
  <c r="U59" i="1"/>
  <c r="U39" i="1"/>
  <c r="U13" i="1"/>
  <c r="T80" i="1"/>
  <c r="U80" i="1" s="1"/>
  <c r="U38" i="1"/>
  <c r="T76" i="1"/>
  <c r="U76" i="1" s="1"/>
  <c r="V76" i="1" s="1"/>
  <c r="T54" i="1"/>
  <c r="U54" i="1" s="1"/>
  <c r="V54" i="1" s="1"/>
  <c r="T34" i="1"/>
  <c r="U87" i="1"/>
  <c r="V87" i="1" s="1"/>
  <c r="T79" i="1"/>
  <c r="V79" i="1" s="1"/>
  <c r="U79" i="1"/>
  <c r="U71" i="1"/>
  <c r="V71" i="1" s="1"/>
  <c r="V57" i="1"/>
  <c r="U49" i="1"/>
  <c r="T41" i="1"/>
  <c r="U41" i="1" s="1"/>
  <c r="V41" i="1" s="1"/>
  <c r="U33" i="1"/>
  <c r="V33" i="1" s="1"/>
  <c r="T24" i="1"/>
  <c r="V24" i="1" s="1"/>
  <c r="U24" i="1"/>
  <c r="T78" i="1"/>
  <c r="T40" i="1"/>
  <c r="U40" i="1" s="1"/>
  <c r="V40" i="1" s="1"/>
  <c r="U9" i="1"/>
  <c r="V9" i="1" s="1"/>
  <c r="V68" i="1"/>
  <c r="V49" i="1"/>
  <c r="V84" i="1"/>
  <c r="V29" i="1"/>
  <c r="V62" i="1"/>
  <c r="T23" i="1"/>
  <c r="U23" i="1" s="1"/>
  <c r="T60" i="1"/>
  <c r="U60" i="1" s="1"/>
  <c r="T11" i="1"/>
  <c r="T72" i="1"/>
  <c r="T43" i="1"/>
  <c r="U43" i="1" s="1"/>
  <c r="V7" i="1"/>
  <c r="T64" i="1"/>
  <c r="U64" i="1" s="1"/>
  <c r="V64" i="1" s="1"/>
  <c r="T42" i="1"/>
  <c r="U42" i="1" s="1"/>
  <c r="V38" i="1"/>
  <c r="T26" i="1"/>
  <c r="T14" i="1"/>
  <c r="T7" i="1"/>
  <c r="T86" i="1"/>
  <c r="U86" i="1" s="1"/>
  <c r="T70" i="1"/>
  <c r="U70" i="1" s="1"/>
  <c r="T52" i="1"/>
  <c r="U52" i="1" s="1"/>
  <c r="T36" i="1"/>
  <c r="U36" i="1" s="1"/>
  <c r="T28" i="1"/>
  <c r="U28" i="1" s="1"/>
  <c r="T63" i="1"/>
  <c r="U63" i="1" s="1"/>
  <c r="T82" i="1"/>
  <c r="U82" i="1" s="1"/>
  <c r="V82" i="1" s="1"/>
  <c r="T48" i="1"/>
  <c r="U48" i="1" s="1"/>
  <c r="V55" i="1"/>
  <c r="T51" i="1"/>
  <c r="T39" i="1"/>
  <c r="V75" i="1"/>
  <c r="T20" i="1"/>
  <c r="U20" i="1" s="1"/>
  <c r="T85" i="1"/>
  <c r="T69" i="1"/>
  <c r="V47" i="1"/>
  <c r="T31" i="1"/>
  <c r="U31" i="1" s="1"/>
  <c r="T25" i="1"/>
  <c r="U25" i="1" s="1"/>
  <c r="V13" i="1"/>
  <c r="V59" i="1"/>
  <c r="T10" i="1"/>
  <c r="V39" i="1" l="1"/>
  <c r="V28" i="1"/>
  <c r="V63" i="1"/>
  <c r="V60" i="1"/>
  <c r="V15" i="1"/>
  <c r="V16" i="1"/>
  <c r="U26" i="1"/>
  <c r="V26" i="1" s="1"/>
  <c r="U34" i="1"/>
  <c r="V34" i="1" s="1"/>
  <c r="V81" i="1"/>
  <c r="V80" i="1"/>
  <c r="V77" i="1"/>
  <c r="U78" i="1"/>
  <c r="V78" i="1" s="1"/>
  <c r="U69" i="1"/>
  <c r="V69" i="1" s="1"/>
  <c r="U45" i="1"/>
  <c r="V45" i="1" s="1"/>
  <c r="U14" i="1"/>
  <c r="V14" i="1" s="1"/>
  <c r="V10" i="1"/>
  <c r="V18" i="1"/>
  <c r="U11" i="1"/>
  <c r="V11" i="1" s="1"/>
  <c r="U44" i="1"/>
  <c r="V44" i="1" s="1"/>
  <c r="V22" i="1"/>
  <c r="U72" i="1"/>
  <c r="V72" i="1" s="1"/>
  <c r="U56" i="1"/>
  <c r="V56" i="1" s="1"/>
  <c r="V51" i="1"/>
  <c r="V48" i="1"/>
  <c r="V42" i="1"/>
  <c r="V20" i="1"/>
  <c r="V85" i="1"/>
  <c r="V36" i="1"/>
  <c r="V31" i="1"/>
  <c r="V43" i="1"/>
  <c r="V23" i="1"/>
  <c r="V70" i="1"/>
  <c r="V86" i="1"/>
  <c r="V25" i="1"/>
  <c r="V52" i="1"/>
</calcChain>
</file>

<file path=xl/sharedStrings.xml><?xml version="1.0" encoding="utf-8"?>
<sst xmlns="http://schemas.openxmlformats.org/spreadsheetml/2006/main" count="179" uniqueCount="112">
  <si>
    <t>ESCALA DE SALARIOS DE PUESTOS ADMINISTRATIVOS</t>
  </si>
  <si>
    <t>No.</t>
  </si>
  <si>
    <t>Serie</t>
  </si>
  <si>
    <t>Nombre del Puesto</t>
  </si>
  <si>
    <t>Salario Inicial</t>
  </si>
  <si>
    <t>Bono por Servicios</t>
  </si>
  <si>
    <t>Bono 8%</t>
  </si>
  <si>
    <t>Bono     10%</t>
  </si>
  <si>
    <t xml:space="preserve">Bono 10.5% </t>
  </si>
  <si>
    <t>Bono Ajuste al Salario Mínimo</t>
  </si>
  <si>
    <t>Reajuste escalonado 8%</t>
  </si>
  <si>
    <t>Reajuste escalonado 10%</t>
  </si>
  <si>
    <t>Reajuste escalonado 12%</t>
  </si>
  <si>
    <t>Bono de Riesgo</t>
  </si>
  <si>
    <t>Complemento Personal</t>
  </si>
  <si>
    <t>Gastos de Representación</t>
  </si>
  <si>
    <t>Bono Acuerdo Gubernativo 66-2000</t>
  </si>
  <si>
    <t xml:space="preserve">Bono Profesional </t>
  </si>
  <si>
    <t>Bono Reajuste Salarial 2019</t>
  </si>
  <si>
    <t>Bono Reajuste Salarial 2020</t>
  </si>
  <si>
    <t>Bono Reajuste Salarial 2023</t>
  </si>
  <si>
    <t>Sueldo Nominal</t>
  </si>
  <si>
    <t>MINISTRO</t>
  </si>
  <si>
    <t xml:space="preserve">VICEMINISTRO </t>
  </si>
  <si>
    <t>Directiva/Temporal</t>
  </si>
  <si>
    <t xml:space="preserve">Director Ejecutivo V Administrativo </t>
  </si>
  <si>
    <t>Director Ejecutivo IV  (Administrativo)</t>
  </si>
  <si>
    <t>Director Ejecutivo IV (Departamentales)</t>
  </si>
  <si>
    <t>Director Ejecutivo III (Administrativo)(Departamental)</t>
  </si>
  <si>
    <t>Subdirector Ejecutivo IV (Departamental)</t>
  </si>
  <si>
    <t>Subdirector Ejecutivo IV (Administrativo)</t>
  </si>
  <si>
    <t>Subdirector Ejecutivo III (Despacho Ministerial)</t>
  </si>
  <si>
    <t>Subdirector Ejecutivo III (Departamental)</t>
  </si>
  <si>
    <t>Subdirector Ejecutivo II (Administrativo)</t>
  </si>
  <si>
    <t>Subdirector Ejecutivo I (Administrativo)</t>
  </si>
  <si>
    <t>Ejecutiva/Tècnica</t>
  </si>
  <si>
    <t>Director Técnico III</t>
  </si>
  <si>
    <t>Director Técnico II</t>
  </si>
  <si>
    <t>Director Técnico I</t>
  </si>
  <si>
    <t>Director Técnico I ( 7 horas)</t>
  </si>
  <si>
    <t>Subdirector Técnico III</t>
  </si>
  <si>
    <t>Asesoría Profesional Especializada</t>
  </si>
  <si>
    <t>Asesor Profesional Especializado IV  (Jefe)</t>
  </si>
  <si>
    <t>Asesor Profesional Especializado IV</t>
  </si>
  <si>
    <t>Asesor Profesional Especializado IV (7 horas)</t>
  </si>
  <si>
    <t>Asesor Profesional Especializado III</t>
  </si>
  <si>
    <t>Asesor Profesional Especializado III  (7 Horas)</t>
  </si>
  <si>
    <t>Asesor Profesional Especializado II</t>
  </si>
  <si>
    <t>Asesor Profesional Especializado II   (7 horas)</t>
  </si>
  <si>
    <t>Asesor Profesional Especializado II   (6 horas)</t>
  </si>
  <si>
    <t>Asesor Profesional Especializado I</t>
  </si>
  <si>
    <t>Asesor Profesional Especializado I   (7 horas)</t>
  </si>
  <si>
    <t>Profesional</t>
  </si>
  <si>
    <t>Profesional Jefe III</t>
  </si>
  <si>
    <t>Profesional Jefe II</t>
  </si>
  <si>
    <t>Profesional Jefe I</t>
  </si>
  <si>
    <t>Profesional III</t>
  </si>
  <si>
    <t>Profesional II</t>
  </si>
  <si>
    <t>Profesional I</t>
  </si>
  <si>
    <t>Asistencia Profesional</t>
  </si>
  <si>
    <t>Asistente Profesional Jefe</t>
  </si>
  <si>
    <t>Asistente Profesional IV</t>
  </si>
  <si>
    <t>Asistente Profesional III</t>
  </si>
  <si>
    <t>Asistente Profesional II</t>
  </si>
  <si>
    <t>Asistente Profesional I</t>
  </si>
  <si>
    <t>Técnico Profesional</t>
  </si>
  <si>
    <t>Jefe Técnico Profesional III</t>
  </si>
  <si>
    <t>Jefe Técnico Profesional II</t>
  </si>
  <si>
    <t>Jefe Técnico Profesional I</t>
  </si>
  <si>
    <t>Técnico Profesional III</t>
  </si>
  <si>
    <t>Técnico Profesional II</t>
  </si>
  <si>
    <t>Técnico Profesional I</t>
  </si>
  <si>
    <t>Técnica</t>
  </si>
  <si>
    <t>Jefe Técnico II</t>
  </si>
  <si>
    <t>Jefe Técnico I</t>
  </si>
  <si>
    <t>Técnico III</t>
  </si>
  <si>
    <t xml:space="preserve">Técnico II </t>
  </si>
  <si>
    <t>Técnico II ( 4 horas)</t>
  </si>
  <si>
    <t>Técnico II (3 horas)</t>
  </si>
  <si>
    <t>Técnico I</t>
  </si>
  <si>
    <t>Informática</t>
  </si>
  <si>
    <t>Jefe Técnico Profesional en Informática</t>
  </si>
  <si>
    <t>Técnico Profesional en Informática IV</t>
  </si>
  <si>
    <t>Técnico Profesional en Informática III</t>
  </si>
  <si>
    <t>Técnico Profesional en Informática II</t>
  </si>
  <si>
    <t>Técnico Profesional en Informática I</t>
  </si>
  <si>
    <t>Técnico en Informática II</t>
  </si>
  <si>
    <t>Técnico en Informática I</t>
  </si>
  <si>
    <t>Técnico Especializado en Telesecundaria</t>
  </si>
  <si>
    <t>Especializada</t>
  </si>
  <si>
    <t>Trabajador Especializado Jefe II</t>
  </si>
  <si>
    <t>Trabajador Especializado III</t>
  </si>
  <si>
    <t>Trabajador Especializado II</t>
  </si>
  <si>
    <t>Trabajador Especializado I</t>
  </si>
  <si>
    <t>Oficina</t>
  </si>
  <si>
    <t>Secretario Ejecutivo V</t>
  </si>
  <si>
    <t>Secretario Ejecutivo IV</t>
  </si>
  <si>
    <t>Secretario Ejecutivo III</t>
  </si>
  <si>
    <t>Secretario Ejecutivo II</t>
  </si>
  <si>
    <t>Secretario Ejecutivo I</t>
  </si>
  <si>
    <t>Secretario Oficinista</t>
  </si>
  <si>
    <t>Oficinista IV</t>
  </si>
  <si>
    <t>Oficinista III</t>
  </si>
  <si>
    <t>Oficinista II</t>
  </si>
  <si>
    <t>Oficinista I</t>
  </si>
  <si>
    <t>Operativa</t>
  </si>
  <si>
    <t>Trabajador Operativo Jefe I</t>
  </si>
  <si>
    <t>Trabajador Operativo IV</t>
  </si>
  <si>
    <t>Trabajador Operativo IV  (Conduc. Vehículos)</t>
  </si>
  <si>
    <t>Trabajador Operativo III</t>
  </si>
  <si>
    <t>Trabajador Operativo II</t>
  </si>
  <si>
    <t>Trabajador Operativo Jefe II (Conduc. Vehículos)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</si>
</sst>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Q&quot;* #,##0.00_-;\-&quot;Q&quot;* #,##0.00_-;_-&quot;Q&quot;* &quot;-&quot;??_-;_-@_-"/>
    <numFmt numFmtId="164" formatCode="&quot;Q&quot;#,##0.00"/>
    <numFmt numFmtId="165" formatCode="#,##0.00\ _€"/>
    <numFmt numFmtId="166" formatCode="_(&quot;Q&quot;* #,##0.00_);_(&quot;Q&quot;* \(#,##0.00\);_(&quot;Q&quot;* &quot;-&quot;??_);_(@_)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ill="1" applyBorder="1" applyAlignment="1"/>
    <xf numFmtId="0" fontId="0" fillId="0" borderId="0" xfId="0" applyFill="1" applyAlignment="1"/>
    <xf numFmtId="0" fontId="0" fillId="0" borderId="0" xfId="0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165" fontId="2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0" fillId="0" borderId="0" xfId="0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166" fontId="2" fillId="0" borderId="7" xfId="0" applyNumberFormat="1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right" vertical="center" wrapText="1"/>
    </xf>
    <xf numFmtId="166" fontId="2" fillId="0" borderId="6" xfId="0" applyNumberFormat="1" applyFont="1" applyFill="1" applyBorder="1"/>
    <xf numFmtId="166" fontId="2" fillId="0" borderId="6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center" vertical="center" wrapText="1"/>
    </xf>
    <xf numFmtId="166" fontId="2" fillId="0" borderId="7" xfId="0" applyNumberFormat="1" applyFont="1" applyFill="1" applyBorder="1" applyAlignment="1">
      <alignment horizontal="right" vertical="center" wrapText="1"/>
    </xf>
    <xf numFmtId="166" fontId="2" fillId="0" borderId="8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166" fontId="2" fillId="0" borderId="11" xfId="0" applyNumberFormat="1" applyFont="1" applyFill="1" applyBorder="1" applyAlignment="1">
      <alignment horizontal="center" vertical="center" wrapText="1"/>
    </xf>
    <xf numFmtId="166" fontId="2" fillId="0" borderId="10" xfId="0" applyNumberFormat="1" applyFont="1" applyFill="1" applyBorder="1" applyAlignment="1">
      <alignment horizontal="right" vertical="center" wrapText="1"/>
    </xf>
    <xf numFmtId="166" fontId="2" fillId="0" borderId="10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166" fontId="2" fillId="0" borderId="7" xfId="0" applyNumberFormat="1" applyFont="1" applyFill="1" applyBorder="1"/>
    <xf numFmtId="166" fontId="2" fillId="0" borderId="7" xfId="0" applyNumberFormat="1" applyFont="1" applyFill="1" applyBorder="1" applyAlignment="1">
      <alignment horizontal="right"/>
    </xf>
    <xf numFmtId="166" fontId="2" fillId="0" borderId="6" xfId="0" applyNumberFormat="1" applyFont="1" applyFill="1" applyBorder="1" applyAlignment="1">
      <alignment horizontal="right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/>
    <xf numFmtId="166" fontId="2" fillId="0" borderId="11" xfId="0" applyNumberFormat="1" applyFont="1" applyFill="1" applyBorder="1"/>
    <xf numFmtId="166" fontId="2" fillId="0" borderId="10" xfId="0" applyNumberFormat="1" applyFont="1" applyFill="1" applyBorder="1"/>
    <xf numFmtId="166" fontId="2" fillId="0" borderId="11" xfId="0" applyNumberFormat="1" applyFont="1" applyFill="1" applyBorder="1" applyAlignment="1">
      <alignment horizontal="right"/>
    </xf>
    <xf numFmtId="166" fontId="2" fillId="0" borderId="10" xfId="0" applyNumberFormat="1" applyFont="1" applyFill="1" applyBorder="1" applyAlignment="1">
      <alignment horizontal="right"/>
    </xf>
    <xf numFmtId="166" fontId="2" fillId="0" borderId="12" xfId="0" applyNumberFormat="1" applyFont="1" applyFill="1" applyBorder="1"/>
    <xf numFmtId="166" fontId="2" fillId="0" borderId="12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/>
    </xf>
    <xf numFmtId="166" fontId="2" fillId="0" borderId="8" xfId="0" applyNumberFormat="1" applyFont="1" applyFill="1" applyBorder="1"/>
    <xf numFmtId="0" fontId="0" fillId="0" borderId="7" xfId="0" applyFill="1" applyBorder="1"/>
    <xf numFmtId="0" fontId="0" fillId="0" borderId="11" xfId="0" applyFill="1" applyBorder="1"/>
    <xf numFmtId="0" fontId="5" fillId="0" borderId="15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center"/>
    </xf>
    <xf numFmtId="166" fontId="1" fillId="0" borderId="0" xfId="0" applyNumberFormat="1" applyFont="1" applyFill="1" applyAlignment="1">
      <alignment horizontal="center" vertical="center"/>
    </xf>
    <xf numFmtId="44" fontId="1" fillId="0" borderId="0" xfId="0" applyNumberFormat="1" applyFont="1" applyFill="1" applyAlignment="1">
      <alignment horizontal="center" vertical="center"/>
    </xf>
    <xf numFmtId="166" fontId="0" fillId="0" borderId="0" xfId="0" applyNumberFormat="1" applyFill="1"/>
    <xf numFmtId="44" fontId="0" fillId="0" borderId="0" xfId="0" applyNumberFormat="1" applyFill="1"/>
    <xf numFmtId="0" fontId="1" fillId="0" borderId="0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3</xdr:col>
      <xdr:colOff>2409825</xdr:colOff>
      <xdr:row>4</xdr:row>
      <xdr:rowOff>76200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66675"/>
          <a:ext cx="2628900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2"/>
  <sheetViews>
    <sheetView showGridLines="0" tabSelected="1" workbookViewId="0">
      <pane xSplit="4" ySplit="6" topLeftCell="E7" activePane="bottomRight" state="frozen"/>
      <selection pane="topRight" activeCell="F1" sqref="F1"/>
      <selection pane="bottomLeft" activeCell="A9" sqref="A9"/>
      <selection pane="bottomRight" activeCell="D87" sqref="D87"/>
    </sheetView>
  </sheetViews>
  <sheetFormatPr baseColWidth="10" defaultRowHeight="12.75" x14ac:dyDescent="0.2"/>
  <cols>
    <col min="1" max="1" width="4" style="3" bestFit="1" customWidth="1"/>
    <col min="2" max="2" width="9.5703125" style="3" hidden="1" customWidth="1"/>
    <col min="3" max="3" width="25.5703125" style="4" hidden="1" customWidth="1"/>
    <col min="4" max="4" width="37.28515625" style="3" bestFit="1" customWidth="1"/>
    <col min="5" max="5" width="10.140625" style="5" customWidth="1"/>
    <col min="6" max="6" width="9.140625" style="5" customWidth="1"/>
    <col min="7" max="7" width="8.28515625" style="5" customWidth="1"/>
    <col min="8" max="8" width="9" style="6" customWidth="1"/>
    <col min="9" max="9" width="9.28515625" style="6" customWidth="1"/>
    <col min="10" max="10" width="8.85546875" style="6" customWidth="1"/>
    <col min="11" max="13" width="9" style="6" customWidth="1"/>
    <col min="14" max="15" width="10" style="6" customWidth="1"/>
    <col min="16" max="16" width="10" style="5" customWidth="1"/>
    <col min="17" max="17" width="8.140625" style="7" customWidth="1"/>
    <col min="18" max="18" width="8" style="7" customWidth="1"/>
    <col min="19" max="21" width="10.42578125" style="7" customWidth="1"/>
    <col min="22" max="22" width="9.85546875" style="8" customWidth="1"/>
    <col min="23" max="16384" width="11.42578125" style="3"/>
  </cols>
  <sheetData>
    <row r="1" spans="1:25" s="2" customFormat="1" x14ac:dyDescent="0.2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1"/>
      <c r="X1" s="1"/>
      <c r="Y1" s="1"/>
    </row>
    <row r="3" spans="1:25" ht="15.75" x14ac:dyDescent="0.25">
      <c r="A3" s="70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</row>
    <row r="4" spans="1:25" customFormat="1" x14ac:dyDescent="0.2"/>
    <row r="5" spans="1:25" ht="15.75" customHeight="1" thickBot="1" x14ac:dyDescent="0.3">
      <c r="A5" s="9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25" s="17" customFormat="1" ht="57" thickBot="1" x14ac:dyDescent="0.25">
      <c r="A6" s="10" t="s">
        <v>1</v>
      </c>
      <c r="B6" s="10"/>
      <c r="C6" s="11" t="s">
        <v>2</v>
      </c>
      <c r="D6" s="11" t="s">
        <v>3</v>
      </c>
      <c r="E6" s="12" t="s">
        <v>4</v>
      </c>
      <c r="F6" s="13" t="s">
        <v>5</v>
      </c>
      <c r="G6" s="13" t="s">
        <v>6</v>
      </c>
      <c r="H6" s="14" t="s">
        <v>7</v>
      </c>
      <c r="I6" s="15" t="s">
        <v>8</v>
      </c>
      <c r="J6" s="15" t="s">
        <v>9</v>
      </c>
      <c r="K6" s="15" t="s">
        <v>10</v>
      </c>
      <c r="L6" s="15" t="s">
        <v>11</v>
      </c>
      <c r="M6" s="15" t="s">
        <v>12</v>
      </c>
      <c r="N6" s="15" t="s">
        <v>13</v>
      </c>
      <c r="O6" s="15" t="s">
        <v>14</v>
      </c>
      <c r="P6" s="16" t="s">
        <v>15</v>
      </c>
      <c r="Q6" s="12" t="s">
        <v>16</v>
      </c>
      <c r="R6" s="13" t="s">
        <v>17</v>
      </c>
      <c r="S6" s="16" t="s">
        <v>18</v>
      </c>
      <c r="T6" s="16" t="s">
        <v>19</v>
      </c>
      <c r="U6" s="16" t="s">
        <v>20</v>
      </c>
      <c r="V6" s="16" t="s">
        <v>21</v>
      </c>
    </row>
    <row r="7" spans="1:25" s="29" customFormat="1" x14ac:dyDescent="0.2">
      <c r="A7" s="18">
        <v>1</v>
      </c>
      <c r="B7" s="18"/>
      <c r="C7" s="19"/>
      <c r="D7" s="20" t="s">
        <v>22</v>
      </c>
      <c r="E7" s="21">
        <v>17500</v>
      </c>
      <c r="F7" s="22">
        <v>6000</v>
      </c>
      <c r="G7" s="23">
        <v>0</v>
      </c>
      <c r="H7" s="24">
        <v>0</v>
      </c>
      <c r="I7" s="25">
        <v>0</v>
      </c>
      <c r="J7" s="25">
        <v>0</v>
      </c>
      <c r="K7" s="25">
        <f>ROUND(SUM(E7*0.08),2)</f>
        <v>1400</v>
      </c>
      <c r="L7" s="25">
        <f>ROUND(SUM(E7*0.1),2)</f>
        <v>1750</v>
      </c>
      <c r="M7" s="25">
        <f>ROUND(SUM(E7*0.12),2)</f>
        <v>2100</v>
      </c>
      <c r="N7" s="25">
        <v>0</v>
      </c>
      <c r="O7" s="25">
        <v>6000</v>
      </c>
      <c r="P7" s="26">
        <v>12000</v>
      </c>
      <c r="Q7" s="27">
        <v>250</v>
      </c>
      <c r="R7" s="22">
        <v>375</v>
      </c>
      <c r="S7" s="28">
        <f>ROUND(SUM(E7:O7,R7)*0.1,2)</f>
        <v>3512.5</v>
      </c>
      <c r="T7" s="28">
        <f>ROUND(SUM(E7:O7,R7,S7)*0.05,2)</f>
        <v>1931.88</v>
      </c>
      <c r="U7" s="28">
        <f>ROUND(SUM(E7:N7,R7:T7)*0.03,2)</f>
        <v>1037.08</v>
      </c>
      <c r="V7" s="26">
        <f>ROUND(SUM(E7:U7),2)</f>
        <v>53856.46</v>
      </c>
      <c r="X7" s="65"/>
      <c r="Y7" s="66"/>
    </row>
    <row r="8" spans="1:25" s="29" customFormat="1" x14ac:dyDescent="0.2">
      <c r="A8" s="30">
        <v>2</v>
      </c>
      <c r="B8" s="30"/>
      <c r="C8" s="31"/>
      <c r="D8" s="32" t="s">
        <v>23</v>
      </c>
      <c r="E8" s="33">
        <v>12773</v>
      </c>
      <c r="F8" s="34">
        <v>5000</v>
      </c>
      <c r="G8" s="23">
        <v>0</v>
      </c>
      <c r="H8" s="35">
        <v>0</v>
      </c>
      <c r="I8" s="36">
        <v>0</v>
      </c>
      <c r="J8" s="25">
        <v>0</v>
      </c>
      <c r="K8" s="25">
        <f t="shared" ref="K8:K71" si="0">ROUND(SUM(E8*0.08),2)</f>
        <v>1021.84</v>
      </c>
      <c r="L8" s="25">
        <f t="shared" ref="L8:L71" si="1">ROUND(SUM(E8*0.1),2)</f>
        <v>1277.3</v>
      </c>
      <c r="M8" s="25">
        <f t="shared" ref="M8:M71" si="2">ROUND(SUM(E8*0.12),2)</f>
        <v>1532.76</v>
      </c>
      <c r="N8" s="25">
        <v>0</v>
      </c>
      <c r="O8" s="25">
        <v>5000</v>
      </c>
      <c r="P8" s="26">
        <v>12000</v>
      </c>
      <c r="Q8" s="37">
        <v>250</v>
      </c>
      <c r="R8" s="34">
        <v>375</v>
      </c>
      <c r="S8" s="28">
        <f t="shared" ref="S8:S71" si="3">ROUND(SUM(E8:O8,R8)*0.1,2)</f>
        <v>2697.99</v>
      </c>
      <c r="T8" s="28">
        <f t="shared" ref="T8:T71" si="4">ROUND(SUM(E8:O8,R8,S8)*0.05,2)</f>
        <v>1483.89</v>
      </c>
      <c r="U8" s="28">
        <f t="shared" ref="U8:U71" si="5">ROUND(SUM(E8:N8,R8:T8)*0.03,2)</f>
        <v>784.85</v>
      </c>
      <c r="V8" s="26">
        <f t="shared" ref="V8:V71" si="6">ROUND(SUM(E8:U8),2)</f>
        <v>44196.63</v>
      </c>
    </row>
    <row r="9" spans="1:25" s="39" customFormat="1" x14ac:dyDescent="0.2">
      <c r="A9" s="18">
        <v>3</v>
      </c>
      <c r="B9" s="18"/>
      <c r="C9" s="38" t="s">
        <v>24</v>
      </c>
      <c r="D9" s="20" t="s">
        <v>25</v>
      </c>
      <c r="E9" s="21">
        <v>22000</v>
      </c>
      <c r="F9" s="23">
        <v>0</v>
      </c>
      <c r="G9" s="23">
        <v>0</v>
      </c>
      <c r="H9" s="35">
        <v>0</v>
      </c>
      <c r="I9" s="36">
        <f>ROUND(0.105*E9,2)</f>
        <v>2310</v>
      </c>
      <c r="J9" s="25">
        <v>0</v>
      </c>
      <c r="K9" s="25">
        <f t="shared" si="0"/>
        <v>1760</v>
      </c>
      <c r="L9" s="25">
        <f t="shared" si="1"/>
        <v>2200</v>
      </c>
      <c r="M9" s="25">
        <f t="shared" si="2"/>
        <v>2640</v>
      </c>
      <c r="N9" s="25">
        <v>0</v>
      </c>
      <c r="O9" s="25">
        <v>0</v>
      </c>
      <c r="P9" s="26">
        <v>0</v>
      </c>
      <c r="Q9" s="27">
        <v>250</v>
      </c>
      <c r="R9" s="22">
        <v>375</v>
      </c>
      <c r="S9" s="28">
        <f t="shared" si="3"/>
        <v>3128.5</v>
      </c>
      <c r="T9" s="28">
        <f t="shared" si="4"/>
        <v>1720.68</v>
      </c>
      <c r="U9" s="28">
        <f t="shared" si="5"/>
        <v>1084.03</v>
      </c>
      <c r="V9" s="26">
        <f t="shared" si="6"/>
        <v>37468.21</v>
      </c>
    </row>
    <row r="10" spans="1:25" x14ac:dyDescent="0.2">
      <c r="A10" s="30">
        <v>4</v>
      </c>
      <c r="B10" s="18"/>
      <c r="C10" s="40" t="s">
        <v>24</v>
      </c>
      <c r="D10" s="41" t="s">
        <v>26</v>
      </c>
      <c r="E10" s="42">
        <v>20000</v>
      </c>
      <c r="F10" s="23">
        <v>0</v>
      </c>
      <c r="G10" s="23">
        <v>0</v>
      </c>
      <c r="H10" s="35">
        <v>0</v>
      </c>
      <c r="I10" s="36">
        <f t="shared" ref="I10:I73" si="7">ROUND(0.105*E10,2)</f>
        <v>2100</v>
      </c>
      <c r="J10" s="25">
        <v>0</v>
      </c>
      <c r="K10" s="25">
        <f t="shared" si="0"/>
        <v>1600</v>
      </c>
      <c r="L10" s="25">
        <f t="shared" si="1"/>
        <v>2000</v>
      </c>
      <c r="M10" s="25">
        <f t="shared" si="2"/>
        <v>2400</v>
      </c>
      <c r="N10" s="25">
        <v>0</v>
      </c>
      <c r="O10" s="25">
        <v>0</v>
      </c>
      <c r="P10" s="26">
        <v>0</v>
      </c>
      <c r="Q10" s="43">
        <v>250</v>
      </c>
      <c r="R10" s="44">
        <v>375</v>
      </c>
      <c r="S10" s="28">
        <f t="shared" si="3"/>
        <v>2847.5</v>
      </c>
      <c r="T10" s="28">
        <f t="shared" si="4"/>
        <v>1566.13</v>
      </c>
      <c r="U10" s="28">
        <f t="shared" si="5"/>
        <v>986.66</v>
      </c>
      <c r="V10" s="26">
        <f t="shared" si="6"/>
        <v>34125.29</v>
      </c>
    </row>
    <row r="11" spans="1:25" x14ac:dyDescent="0.2">
      <c r="A11" s="18">
        <v>5</v>
      </c>
      <c r="B11" s="18"/>
      <c r="C11" s="45" t="s">
        <v>24</v>
      </c>
      <c r="D11" s="46" t="s">
        <v>27</v>
      </c>
      <c r="E11" s="47">
        <v>18000</v>
      </c>
      <c r="F11" s="48">
        <v>0</v>
      </c>
      <c r="G11" s="48">
        <v>0</v>
      </c>
      <c r="H11" s="35">
        <v>0</v>
      </c>
      <c r="I11" s="36">
        <f t="shared" si="7"/>
        <v>1890</v>
      </c>
      <c r="J11" s="25">
        <v>0</v>
      </c>
      <c r="K11" s="25">
        <f t="shared" si="0"/>
        <v>1440</v>
      </c>
      <c r="L11" s="25">
        <f t="shared" si="1"/>
        <v>1800</v>
      </c>
      <c r="M11" s="25">
        <f t="shared" si="2"/>
        <v>2160</v>
      </c>
      <c r="N11" s="25">
        <v>0</v>
      </c>
      <c r="O11" s="25">
        <v>0</v>
      </c>
      <c r="P11" s="26">
        <v>0</v>
      </c>
      <c r="Q11" s="49">
        <v>250</v>
      </c>
      <c r="R11" s="50">
        <v>375</v>
      </c>
      <c r="S11" s="28">
        <f t="shared" si="3"/>
        <v>2566.5</v>
      </c>
      <c r="T11" s="28">
        <f t="shared" si="4"/>
        <v>1411.58</v>
      </c>
      <c r="U11" s="28">
        <f t="shared" si="5"/>
        <v>889.29</v>
      </c>
      <c r="V11" s="26">
        <f t="shared" si="6"/>
        <v>30782.37</v>
      </c>
    </row>
    <row r="12" spans="1:25" x14ac:dyDescent="0.2">
      <c r="A12" s="30">
        <v>6</v>
      </c>
      <c r="B12" s="30"/>
      <c r="C12" s="45" t="s">
        <v>24</v>
      </c>
      <c r="D12" s="46" t="s">
        <v>27</v>
      </c>
      <c r="E12" s="47">
        <v>17000</v>
      </c>
      <c r="F12" s="48">
        <v>0</v>
      </c>
      <c r="G12" s="48">
        <v>0</v>
      </c>
      <c r="H12" s="35">
        <v>0</v>
      </c>
      <c r="I12" s="36">
        <f t="shared" si="7"/>
        <v>1785</v>
      </c>
      <c r="J12" s="25">
        <v>0</v>
      </c>
      <c r="K12" s="25">
        <f t="shared" si="0"/>
        <v>1360</v>
      </c>
      <c r="L12" s="25">
        <f t="shared" si="1"/>
        <v>1700</v>
      </c>
      <c r="M12" s="25">
        <f t="shared" si="2"/>
        <v>2040</v>
      </c>
      <c r="N12" s="25">
        <v>0</v>
      </c>
      <c r="O12" s="25">
        <v>0</v>
      </c>
      <c r="P12" s="26">
        <v>0</v>
      </c>
      <c r="Q12" s="49">
        <v>250</v>
      </c>
      <c r="R12" s="50">
        <v>375</v>
      </c>
      <c r="S12" s="28">
        <f t="shared" si="3"/>
        <v>2426</v>
      </c>
      <c r="T12" s="28">
        <f t="shared" si="4"/>
        <v>1334.3</v>
      </c>
      <c r="U12" s="28">
        <f t="shared" si="5"/>
        <v>840.61</v>
      </c>
      <c r="V12" s="26">
        <f t="shared" si="6"/>
        <v>29110.91</v>
      </c>
    </row>
    <row r="13" spans="1:25" x14ac:dyDescent="0.2">
      <c r="A13" s="18">
        <v>7</v>
      </c>
      <c r="B13" s="18"/>
      <c r="C13" s="45" t="s">
        <v>24</v>
      </c>
      <c r="D13" s="46" t="s">
        <v>28</v>
      </c>
      <c r="E13" s="47">
        <v>16000</v>
      </c>
      <c r="F13" s="48">
        <v>0</v>
      </c>
      <c r="G13" s="48">
        <v>0</v>
      </c>
      <c r="H13" s="35">
        <v>0</v>
      </c>
      <c r="I13" s="36">
        <f t="shared" si="7"/>
        <v>1680</v>
      </c>
      <c r="J13" s="25">
        <v>0</v>
      </c>
      <c r="K13" s="25">
        <f t="shared" si="0"/>
        <v>1280</v>
      </c>
      <c r="L13" s="25">
        <f t="shared" si="1"/>
        <v>1600</v>
      </c>
      <c r="M13" s="25">
        <f t="shared" si="2"/>
        <v>1920</v>
      </c>
      <c r="N13" s="25">
        <v>0</v>
      </c>
      <c r="O13" s="25">
        <v>0</v>
      </c>
      <c r="P13" s="26">
        <v>0</v>
      </c>
      <c r="Q13" s="49">
        <v>250</v>
      </c>
      <c r="R13" s="50">
        <v>375</v>
      </c>
      <c r="S13" s="28">
        <f t="shared" si="3"/>
        <v>2285.5</v>
      </c>
      <c r="T13" s="28">
        <f t="shared" si="4"/>
        <v>1257.03</v>
      </c>
      <c r="U13" s="28">
        <f t="shared" si="5"/>
        <v>791.93</v>
      </c>
      <c r="V13" s="26">
        <f t="shared" si="6"/>
        <v>27439.46</v>
      </c>
    </row>
    <row r="14" spans="1:25" x14ac:dyDescent="0.2">
      <c r="A14" s="30">
        <v>8</v>
      </c>
      <c r="B14" s="30"/>
      <c r="C14" s="45" t="s">
        <v>24</v>
      </c>
      <c r="D14" s="46" t="s">
        <v>29</v>
      </c>
      <c r="E14" s="47">
        <v>18000</v>
      </c>
      <c r="F14" s="48">
        <v>0</v>
      </c>
      <c r="G14" s="48">
        <v>0</v>
      </c>
      <c r="H14" s="35">
        <v>0</v>
      </c>
      <c r="I14" s="36">
        <f t="shared" si="7"/>
        <v>1890</v>
      </c>
      <c r="J14" s="25">
        <v>0</v>
      </c>
      <c r="K14" s="25">
        <f t="shared" si="0"/>
        <v>1440</v>
      </c>
      <c r="L14" s="25">
        <f t="shared" si="1"/>
        <v>1800</v>
      </c>
      <c r="M14" s="25">
        <f t="shared" si="2"/>
        <v>2160</v>
      </c>
      <c r="N14" s="25">
        <v>0</v>
      </c>
      <c r="O14" s="25">
        <v>0</v>
      </c>
      <c r="P14" s="26">
        <v>0</v>
      </c>
      <c r="Q14" s="49">
        <v>250</v>
      </c>
      <c r="R14" s="50">
        <v>375</v>
      </c>
      <c r="S14" s="28">
        <f t="shared" si="3"/>
        <v>2566.5</v>
      </c>
      <c r="T14" s="28">
        <f t="shared" si="4"/>
        <v>1411.58</v>
      </c>
      <c r="U14" s="28">
        <f t="shared" si="5"/>
        <v>889.29</v>
      </c>
      <c r="V14" s="26">
        <f t="shared" si="6"/>
        <v>30782.37</v>
      </c>
    </row>
    <row r="15" spans="1:25" x14ac:dyDescent="0.2">
      <c r="A15" s="18">
        <v>9</v>
      </c>
      <c r="B15" s="18"/>
      <c r="C15" s="45" t="s">
        <v>24</v>
      </c>
      <c r="D15" s="46" t="s">
        <v>30</v>
      </c>
      <c r="E15" s="47">
        <v>16000</v>
      </c>
      <c r="F15" s="48">
        <v>0</v>
      </c>
      <c r="G15" s="48">
        <v>0</v>
      </c>
      <c r="H15" s="35">
        <v>0</v>
      </c>
      <c r="I15" s="36">
        <f t="shared" si="7"/>
        <v>1680</v>
      </c>
      <c r="J15" s="25">
        <v>0</v>
      </c>
      <c r="K15" s="25">
        <f t="shared" si="0"/>
        <v>1280</v>
      </c>
      <c r="L15" s="25">
        <f t="shared" si="1"/>
        <v>1600</v>
      </c>
      <c r="M15" s="25">
        <f t="shared" si="2"/>
        <v>1920</v>
      </c>
      <c r="N15" s="25">
        <v>0</v>
      </c>
      <c r="O15" s="25">
        <v>0</v>
      </c>
      <c r="P15" s="26">
        <v>0</v>
      </c>
      <c r="Q15" s="49">
        <v>250</v>
      </c>
      <c r="R15" s="50">
        <v>375</v>
      </c>
      <c r="S15" s="28">
        <f t="shared" si="3"/>
        <v>2285.5</v>
      </c>
      <c r="T15" s="28">
        <f t="shared" si="4"/>
        <v>1257.03</v>
      </c>
      <c r="U15" s="28">
        <f t="shared" si="5"/>
        <v>791.93</v>
      </c>
      <c r="V15" s="26">
        <f t="shared" si="6"/>
        <v>27439.46</v>
      </c>
    </row>
    <row r="16" spans="1:25" x14ac:dyDescent="0.2">
      <c r="A16" s="30">
        <v>10</v>
      </c>
      <c r="B16" s="30"/>
      <c r="C16" s="45" t="s">
        <v>24</v>
      </c>
      <c r="D16" s="46" t="s">
        <v>31</v>
      </c>
      <c r="E16" s="47">
        <v>14000</v>
      </c>
      <c r="F16" s="48">
        <v>0</v>
      </c>
      <c r="G16" s="48">
        <v>0</v>
      </c>
      <c r="H16" s="35">
        <v>0</v>
      </c>
      <c r="I16" s="36">
        <f t="shared" si="7"/>
        <v>1470</v>
      </c>
      <c r="J16" s="25">
        <v>0</v>
      </c>
      <c r="K16" s="25">
        <f t="shared" si="0"/>
        <v>1120</v>
      </c>
      <c r="L16" s="25">
        <f t="shared" si="1"/>
        <v>1400</v>
      </c>
      <c r="M16" s="25">
        <f t="shared" si="2"/>
        <v>1680</v>
      </c>
      <c r="N16" s="25">
        <v>0</v>
      </c>
      <c r="O16" s="25">
        <v>0</v>
      </c>
      <c r="P16" s="26">
        <v>0</v>
      </c>
      <c r="Q16" s="49">
        <v>250</v>
      </c>
      <c r="R16" s="50">
        <v>375</v>
      </c>
      <c r="S16" s="28">
        <f t="shared" si="3"/>
        <v>2004.5</v>
      </c>
      <c r="T16" s="28">
        <f t="shared" si="4"/>
        <v>1102.48</v>
      </c>
      <c r="U16" s="28">
        <f t="shared" si="5"/>
        <v>694.56</v>
      </c>
      <c r="V16" s="26">
        <f t="shared" si="6"/>
        <v>24096.54</v>
      </c>
    </row>
    <row r="17" spans="1:22" x14ac:dyDescent="0.2">
      <c r="A17" s="18">
        <v>11</v>
      </c>
      <c r="B17" s="18"/>
      <c r="C17" s="45" t="s">
        <v>24</v>
      </c>
      <c r="D17" s="46" t="s">
        <v>32</v>
      </c>
      <c r="E17" s="47">
        <v>12000</v>
      </c>
      <c r="F17" s="48">
        <v>0</v>
      </c>
      <c r="G17" s="48">
        <v>0</v>
      </c>
      <c r="H17" s="35">
        <v>0</v>
      </c>
      <c r="I17" s="36">
        <f t="shared" si="7"/>
        <v>1260</v>
      </c>
      <c r="J17" s="25">
        <v>0</v>
      </c>
      <c r="K17" s="25">
        <f t="shared" si="0"/>
        <v>960</v>
      </c>
      <c r="L17" s="25">
        <f t="shared" si="1"/>
        <v>1200</v>
      </c>
      <c r="M17" s="25">
        <f t="shared" si="2"/>
        <v>1440</v>
      </c>
      <c r="N17" s="25">
        <v>0</v>
      </c>
      <c r="O17" s="25">
        <v>0</v>
      </c>
      <c r="P17" s="26">
        <v>0</v>
      </c>
      <c r="Q17" s="49">
        <v>250</v>
      </c>
      <c r="R17" s="50">
        <v>375</v>
      </c>
      <c r="S17" s="28">
        <f t="shared" si="3"/>
        <v>1723.5</v>
      </c>
      <c r="T17" s="28">
        <f t="shared" si="4"/>
        <v>947.93</v>
      </c>
      <c r="U17" s="28">
        <f t="shared" si="5"/>
        <v>597.19000000000005</v>
      </c>
      <c r="V17" s="26">
        <f t="shared" si="6"/>
        <v>20753.62</v>
      </c>
    </row>
    <row r="18" spans="1:22" x14ac:dyDescent="0.2">
      <c r="A18" s="30">
        <v>12</v>
      </c>
      <c r="B18" s="30"/>
      <c r="C18" s="45" t="s">
        <v>24</v>
      </c>
      <c r="D18" s="46" t="s">
        <v>33</v>
      </c>
      <c r="E18" s="47">
        <v>12000</v>
      </c>
      <c r="F18" s="48">
        <v>0</v>
      </c>
      <c r="G18" s="48">
        <v>0</v>
      </c>
      <c r="H18" s="35">
        <v>0</v>
      </c>
      <c r="I18" s="36">
        <f t="shared" si="7"/>
        <v>1260</v>
      </c>
      <c r="J18" s="25">
        <v>0</v>
      </c>
      <c r="K18" s="25">
        <f t="shared" si="0"/>
        <v>960</v>
      </c>
      <c r="L18" s="25">
        <f t="shared" si="1"/>
        <v>1200</v>
      </c>
      <c r="M18" s="25">
        <f t="shared" si="2"/>
        <v>1440</v>
      </c>
      <c r="N18" s="25">
        <v>0</v>
      </c>
      <c r="O18" s="25">
        <v>0</v>
      </c>
      <c r="P18" s="26">
        <v>0</v>
      </c>
      <c r="Q18" s="49">
        <v>250</v>
      </c>
      <c r="R18" s="50">
        <v>375</v>
      </c>
      <c r="S18" s="28">
        <f t="shared" si="3"/>
        <v>1723.5</v>
      </c>
      <c r="T18" s="28">
        <f t="shared" si="4"/>
        <v>947.93</v>
      </c>
      <c r="U18" s="28">
        <f t="shared" si="5"/>
        <v>597.19000000000005</v>
      </c>
      <c r="V18" s="26">
        <f t="shared" si="6"/>
        <v>20753.62</v>
      </c>
    </row>
    <row r="19" spans="1:22" x14ac:dyDescent="0.2">
      <c r="A19" s="18">
        <v>13</v>
      </c>
      <c r="B19" s="18"/>
      <c r="C19" s="45" t="s">
        <v>24</v>
      </c>
      <c r="D19" s="46" t="s">
        <v>34</v>
      </c>
      <c r="E19" s="47">
        <v>11300</v>
      </c>
      <c r="F19" s="48">
        <v>0</v>
      </c>
      <c r="G19" s="48">
        <v>0</v>
      </c>
      <c r="H19" s="35">
        <v>0</v>
      </c>
      <c r="I19" s="36">
        <f t="shared" si="7"/>
        <v>1186.5</v>
      </c>
      <c r="J19" s="25">
        <v>0</v>
      </c>
      <c r="K19" s="25">
        <f t="shared" si="0"/>
        <v>904</v>
      </c>
      <c r="L19" s="25">
        <f t="shared" si="1"/>
        <v>1130</v>
      </c>
      <c r="M19" s="25">
        <f t="shared" si="2"/>
        <v>1356</v>
      </c>
      <c r="N19" s="25">
        <v>0</v>
      </c>
      <c r="O19" s="25">
        <v>0</v>
      </c>
      <c r="P19" s="26">
        <v>0</v>
      </c>
      <c r="Q19" s="49">
        <v>250</v>
      </c>
      <c r="R19" s="50">
        <v>375</v>
      </c>
      <c r="S19" s="28">
        <f t="shared" si="3"/>
        <v>1625.15</v>
      </c>
      <c r="T19" s="28">
        <f t="shared" si="4"/>
        <v>893.83</v>
      </c>
      <c r="U19" s="28">
        <f t="shared" si="5"/>
        <v>563.11</v>
      </c>
      <c r="V19" s="26">
        <f t="shared" si="6"/>
        <v>19583.59</v>
      </c>
    </row>
    <row r="20" spans="1:22" x14ac:dyDescent="0.2">
      <c r="A20" s="30">
        <v>14</v>
      </c>
      <c r="B20" s="30"/>
      <c r="C20" s="45" t="s">
        <v>35</v>
      </c>
      <c r="D20" s="46" t="s">
        <v>36</v>
      </c>
      <c r="E20" s="47">
        <v>10949</v>
      </c>
      <c r="F20" s="48">
        <v>4000</v>
      </c>
      <c r="G20" s="48">
        <v>591</v>
      </c>
      <c r="H20" s="48">
        <f>ROUND(E20*0.1,2)</f>
        <v>1094.9000000000001</v>
      </c>
      <c r="I20" s="36">
        <f t="shared" si="7"/>
        <v>1149.6500000000001</v>
      </c>
      <c r="J20" s="25">
        <v>0</v>
      </c>
      <c r="K20" s="25">
        <f t="shared" si="0"/>
        <v>875.92</v>
      </c>
      <c r="L20" s="25">
        <f t="shared" si="1"/>
        <v>1094.9000000000001</v>
      </c>
      <c r="M20" s="25">
        <f t="shared" si="2"/>
        <v>1313.88</v>
      </c>
      <c r="N20" s="25">
        <v>0</v>
      </c>
      <c r="O20" s="25">
        <v>0</v>
      </c>
      <c r="P20" s="26">
        <v>0</v>
      </c>
      <c r="Q20" s="49">
        <v>250</v>
      </c>
      <c r="R20" s="50">
        <v>375</v>
      </c>
      <c r="S20" s="28">
        <f t="shared" si="3"/>
        <v>2144.4299999999998</v>
      </c>
      <c r="T20" s="28">
        <f t="shared" si="4"/>
        <v>1179.43</v>
      </c>
      <c r="U20" s="28">
        <f t="shared" si="5"/>
        <v>743.04</v>
      </c>
      <c r="V20" s="26">
        <f t="shared" si="6"/>
        <v>25761.15</v>
      </c>
    </row>
    <row r="21" spans="1:22" x14ac:dyDescent="0.2">
      <c r="A21" s="18">
        <v>15</v>
      </c>
      <c r="B21" s="18"/>
      <c r="C21" s="45" t="s">
        <v>35</v>
      </c>
      <c r="D21" s="46" t="s">
        <v>37</v>
      </c>
      <c r="E21" s="47">
        <v>10261</v>
      </c>
      <c r="F21" s="48">
        <v>4000</v>
      </c>
      <c r="G21" s="48">
        <v>0</v>
      </c>
      <c r="H21" s="48">
        <f t="shared" ref="H21:H84" si="8">ROUND(E21*0.1,2)</f>
        <v>1026.0999999999999</v>
      </c>
      <c r="I21" s="36">
        <f t="shared" si="7"/>
        <v>1077.4100000000001</v>
      </c>
      <c r="J21" s="25">
        <v>0</v>
      </c>
      <c r="K21" s="25">
        <f t="shared" si="0"/>
        <v>820.88</v>
      </c>
      <c r="L21" s="25">
        <f t="shared" si="1"/>
        <v>1026.0999999999999</v>
      </c>
      <c r="M21" s="25">
        <f t="shared" si="2"/>
        <v>1231.32</v>
      </c>
      <c r="N21" s="25">
        <v>0</v>
      </c>
      <c r="O21" s="25">
        <v>0</v>
      </c>
      <c r="P21" s="26">
        <v>0</v>
      </c>
      <c r="Q21" s="49">
        <v>250</v>
      </c>
      <c r="R21" s="50">
        <v>375</v>
      </c>
      <c r="S21" s="28">
        <f t="shared" si="3"/>
        <v>1981.78</v>
      </c>
      <c r="T21" s="28">
        <f t="shared" si="4"/>
        <v>1089.98</v>
      </c>
      <c r="U21" s="28">
        <f t="shared" si="5"/>
        <v>686.69</v>
      </c>
      <c r="V21" s="26">
        <f t="shared" si="6"/>
        <v>23826.26</v>
      </c>
    </row>
    <row r="22" spans="1:22" x14ac:dyDescent="0.2">
      <c r="A22" s="30">
        <v>16</v>
      </c>
      <c r="B22" s="30"/>
      <c r="C22" s="45" t="s">
        <v>35</v>
      </c>
      <c r="D22" s="46" t="s">
        <v>38</v>
      </c>
      <c r="E22" s="47">
        <v>9581</v>
      </c>
      <c r="F22" s="48">
        <v>4000</v>
      </c>
      <c r="G22" s="48">
        <v>517</v>
      </c>
      <c r="H22" s="48">
        <f t="shared" si="8"/>
        <v>958.1</v>
      </c>
      <c r="I22" s="36">
        <f t="shared" si="7"/>
        <v>1006.01</v>
      </c>
      <c r="J22" s="25">
        <v>0</v>
      </c>
      <c r="K22" s="25">
        <f t="shared" si="0"/>
        <v>766.48</v>
      </c>
      <c r="L22" s="25">
        <f t="shared" si="1"/>
        <v>958.1</v>
      </c>
      <c r="M22" s="25">
        <f t="shared" si="2"/>
        <v>1149.72</v>
      </c>
      <c r="N22" s="25">
        <v>0</v>
      </c>
      <c r="O22" s="25">
        <v>0</v>
      </c>
      <c r="P22" s="26">
        <v>0</v>
      </c>
      <c r="Q22" s="49">
        <v>250</v>
      </c>
      <c r="R22" s="50">
        <v>375</v>
      </c>
      <c r="S22" s="28">
        <f t="shared" si="3"/>
        <v>1931.14</v>
      </c>
      <c r="T22" s="28">
        <f t="shared" si="4"/>
        <v>1062.1300000000001</v>
      </c>
      <c r="U22" s="28">
        <f t="shared" si="5"/>
        <v>669.14</v>
      </c>
      <c r="V22" s="26">
        <f t="shared" si="6"/>
        <v>23223.82</v>
      </c>
    </row>
    <row r="23" spans="1:22" x14ac:dyDescent="0.2">
      <c r="A23" s="18">
        <v>17</v>
      </c>
      <c r="B23" s="18"/>
      <c r="C23" s="45"/>
      <c r="D23" s="46" t="s">
        <v>39</v>
      </c>
      <c r="E23" s="47">
        <v>8383.3799999999992</v>
      </c>
      <c r="F23" s="48">
        <v>3500</v>
      </c>
      <c r="G23" s="48">
        <v>452</v>
      </c>
      <c r="H23" s="48">
        <f t="shared" si="8"/>
        <v>838.34</v>
      </c>
      <c r="I23" s="36">
        <f t="shared" si="7"/>
        <v>880.25</v>
      </c>
      <c r="J23" s="25">
        <v>0</v>
      </c>
      <c r="K23" s="25">
        <f t="shared" si="0"/>
        <v>670.67</v>
      </c>
      <c r="L23" s="25">
        <f t="shared" si="1"/>
        <v>838.34</v>
      </c>
      <c r="M23" s="25">
        <f t="shared" si="2"/>
        <v>1006.01</v>
      </c>
      <c r="N23" s="25">
        <v>0</v>
      </c>
      <c r="O23" s="25">
        <v>0</v>
      </c>
      <c r="P23" s="26">
        <v>0</v>
      </c>
      <c r="Q23" s="49">
        <v>218.75</v>
      </c>
      <c r="R23" s="50">
        <v>328.13</v>
      </c>
      <c r="S23" s="28">
        <f t="shared" si="3"/>
        <v>1689.71</v>
      </c>
      <c r="T23" s="28">
        <f t="shared" si="4"/>
        <v>929.34</v>
      </c>
      <c r="U23" s="28">
        <f t="shared" si="5"/>
        <v>585.49</v>
      </c>
      <c r="V23" s="26">
        <f t="shared" si="6"/>
        <v>20320.41</v>
      </c>
    </row>
    <row r="24" spans="1:22" x14ac:dyDescent="0.2">
      <c r="A24" s="30">
        <v>18</v>
      </c>
      <c r="B24" s="30"/>
      <c r="C24" s="45" t="s">
        <v>35</v>
      </c>
      <c r="D24" s="46" t="s">
        <v>40</v>
      </c>
      <c r="E24" s="47">
        <v>8996</v>
      </c>
      <c r="F24" s="48">
        <v>4000</v>
      </c>
      <c r="G24" s="48">
        <v>485</v>
      </c>
      <c r="H24" s="48">
        <f t="shared" si="8"/>
        <v>899.6</v>
      </c>
      <c r="I24" s="36">
        <f t="shared" si="7"/>
        <v>944.58</v>
      </c>
      <c r="J24" s="25">
        <v>0</v>
      </c>
      <c r="K24" s="25">
        <f t="shared" si="0"/>
        <v>719.68</v>
      </c>
      <c r="L24" s="25">
        <f t="shared" si="1"/>
        <v>899.6</v>
      </c>
      <c r="M24" s="25">
        <f t="shared" si="2"/>
        <v>1079.52</v>
      </c>
      <c r="N24" s="25">
        <v>0</v>
      </c>
      <c r="O24" s="25">
        <v>0</v>
      </c>
      <c r="P24" s="26">
        <v>0</v>
      </c>
      <c r="Q24" s="49">
        <v>250</v>
      </c>
      <c r="R24" s="50">
        <v>375</v>
      </c>
      <c r="S24" s="28">
        <f t="shared" si="3"/>
        <v>1839.9</v>
      </c>
      <c r="T24" s="28">
        <f t="shared" si="4"/>
        <v>1011.94</v>
      </c>
      <c r="U24" s="28">
        <f t="shared" si="5"/>
        <v>637.52</v>
      </c>
      <c r="V24" s="26">
        <f t="shared" si="6"/>
        <v>22138.34</v>
      </c>
    </row>
    <row r="25" spans="1:22" x14ac:dyDescent="0.2">
      <c r="A25" s="18">
        <v>19</v>
      </c>
      <c r="B25" s="18"/>
      <c r="C25" s="45" t="s">
        <v>41</v>
      </c>
      <c r="D25" s="46" t="s">
        <v>42</v>
      </c>
      <c r="E25" s="47">
        <v>6759</v>
      </c>
      <c r="F25" s="48">
        <v>3459</v>
      </c>
      <c r="G25" s="48">
        <v>541</v>
      </c>
      <c r="H25" s="48">
        <f t="shared" si="8"/>
        <v>675.9</v>
      </c>
      <c r="I25" s="36">
        <f t="shared" si="7"/>
        <v>709.7</v>
      </c>
      <c r="J25" s="25">
        <v>0</v>
      </c>
      <c r="K25" s="25">
        <f t="shared" si="0"/>
        <v>540.72</v>
      </c>
      <c r="L25" s="25">
        <f t="shared" si="1"/>
        <v>675.9</v>
      </c>
      <c r="M25" s="25">
        <f t="shared" si="2"/>
        <v>811.08</v>
      </c>
      <c r="N25" s="25">
        <v>0</v>
      </c>
      <c r="O25" s="25">
        <v>0</v>
      </c>
      <c r="P25" s="26">
        <v>0</v>
      </c>
      <c r="Q25" s="49">
        <v>250</v>
      </c>
      <c r="R25" s="50">
        <v>375</v>
      </c>
      <c r="S25" s="28">
        <f t="shared" si="3"/>
        <v>1454.73</v>
      </c>
      <c r="T25" s="28">
        <f t="shared" si="4"/>
        <v>800.1</v>
      </c>
      <c r="U25" s="28">
        <f t="shared" si="5"/>
        <v>504.06</v>
      </c>
      <c r="V25" s="26">
        <f t="shared" si="6"/>
        <v>17556.189999999999</v>
      </c>
    </row>
    <row r="26" spans="1:22" x14ac:dyDescent="0.2">
      <c r="A26" s="30">
        <v>20</v>
      </c>
      <c r="B26" s="30"/>
      <c r="C26" s="45" t="s">
        <v>41</v>
      </c>
      <c r="D26" s="46" t="s">
        <v>43</v>
      </c>
      <c r="E26" s="47">
        <v>6759</v>
      </c>
      <c r="F26" s="48">
        <v>2000</v>
      </c>
      <c r="G26" s="48">
        <v>541</v>
      </c>
      <c r="H26" s="48">
        <f t="shared" si="8"/>
        <v>675.9</v>
      </c>
      <c r="I26" s="51">
        <f t="shared" si="7"/>
        <v>709.7</v>
      </c>
      <c r="J26" s="25">
        <v>0</v>
      </c>
      <c r="K26" s="25">
        <f t="shared" si="0"/>
        <v>540.72</v>
      </c>
      <c r="L26" s="25">
        <f t="shared" si="1"/>
        <v>675.9</v>
      </c>
      <c r="M26" s="25">
        <f t="shared" si="2"/>
        <v>811.08</v>
      </c>
      <c r="N26" s="25">
        <v>0</v>
      </c>
      <c r="O26" s="25">
        <v>0</v>
      </c>
      <c r="P26" s="26">
        <v>0</v>
      </c>
      <c r="Q26" s="49">
        <v>250</v>
      </c>
      <c r="R26" s="50">
        <v>375</v>
      </c>
      <c r="S26" s="28">
        <f t="shared" si="3"/>
        <v>1308.83</v>
      </c>
      <c r="T26" s="28">
        <f t="shared" si="4"/>
        <v>719.86</v>
      </c>
      <c r="U26" s="28">
        <f t="shared" si="5"/>
        <v>453.51</v>
      </c>
      <c r="V26" s="26">
        <f t="shared" si="6"/>
        <v>15820.5</v>
      </c>
    </row>
    <row r="27" spans="1:22" x14ac:dyDescent="0.2">
      <c r="A27" s="18">
        <v>21</v>
      </c>
      <c r="B27" s="18"/>
      <c r="C27" s="45" t="s">
        <v>41</v>
      </c>
      <c r="D27" s="46" t="s">
        <v>44</v>
      </c>
      <c r="E27" s="47">
        <v>5914.09</v>
      </c>
      <c r="F27" s="48">
        <v>1750</v>
      </c>
      <c r="G27" s="48">
        <v>473</v>
      </c>
      <c r="H27" s="48">
        <f t="shared" si="8"/>
        <v>591.41</v>
      </c>
      <c r="I27" s="51">
        <f t="shared" si="7"/>
        <v>620.98</v>
      </c>
      <c r="J27" s="25">
        <v>0</v>
      </c>
      <c r="K27" s="25">
        <f t="shared" si="0"/>
        <v>473.13</v>
      </c>
      <c r="L27" s="25">
        <f t="shared" si="1"/>
        <v>591.41</v>
      </c>
      <c r="M27" s="25">
        <f t="shared" si="2"/>
        <v>709.69</v>
      </c>
      <c r="N27" s="25">
        <v>0</v>
      </c>
      <c r="O27" s="25">
        <v>0</v>
      </c>
      <c r="P27" s="26">
        <v>0</v>
      </c>
      <c r="Q27" s="49">
        <v>218.75</v>
      </c>
      <c r="R27" s="50">
        <v>328.13</v>
      </c>
      <c r="S27" s="28">
        <f t="shared" si="3"/>
        <v>1145.18</v>
      </c>
      <c r="T27" s="28">
        <f t="shared" si="4"/>
        <v>629.85</v>
      </c>
      <c r="U27" s="28">
        <f t="shared" si="5"/>
        <v>396.81</v>
      </c>
      <c r="V27" s="26">
        <f t="shared" si="6"/>
        <v>13842.43</v>
      </c>
    </row>
    <row r="28" spans="1:22" x14ac:dyDescent="0.2">
      <c r="A28" s="30">
        <v>22</v>
      </c>
      <c r="B28" s="30"/>
      <c r="C28" s="45" t="s">
        <v>41</v>
      </c>
      <c r="D28" s="46" t="s">
        <v>45</v>
      </c>
      <c r="E28" s="47">
        <v>6297</v>
      </c>
      <c r="F28" s="48">
        <v>2000</v>
      </c>
      <c r="G28" s="48">
        <v>504</v>
      </c>
      <c r="H28" s="48">
        <f t="shared" si="8"/>
        <v>629.70000000000005</v>
      </c>
      <c r="I28" s="51">
        <f t="shared" si="7"/>
        <v>661.19</v>
      </c>
      <c r="J28" s="25">
        <v>0</v>
      </c>
      <c r="K28" s="25">
        <f t="shared" si="0"/>
        <v>503.76</v>
      </c>
      <c r="L28" s="25">
        <f t="shared" si="1"/>
        <v>629.70000000000005</v>
      </c>
      <c r="M28" s="25">
        <f t="shared" si="2"/>
        <v>755.64</v>
      </c>
      <c r="N28" s="25">
        <v>0</v>
      </c>
      <c r="O28" s="25">
        <v>0</v>
      </c>
      <c r="P28" s="26">
        <v>0</v>
      </c>
      <c r="Q28" s="49">
        <v>250</v>
      </c>
      <c r="R28" s="50">
        <v>375</v>
      </c>
      <c r="S28" s="28">
        <f t="shared" si="3"/>
        <v>1235.5999999999999</v>
      </c>
      <c r="T28" s="28">
        <f t="shared" si="4"/>
        <v>679.58</v>
      </c>
      <c r="U28" s="28">
        <f>ROUND(SUM(E28:N28,R28:T28)*0.03,2)</f>
        <v>428.14</v>
      </c>
      <c r="V28" s="26">
        <f t="shared" si="6"/>
        <v>14949.31</v>
      </c>
    </row>
    <row r="29" spans="1:22" x14ac:dyDescent="0.2">
      <c r="A29" s="18">
        <v>23</v>
      </c>
      <c r="B29" s="18"/>
      <c r="C29" s="45" t="s">
        <v>41</v>
      </c>
      <c r="D29" s="46" t="s">
        <v>46</v>
      </c>
      <c r="E29" s="47">
        <v>5509.84</v>
      </c>
      <c r="F29" s="48">
        <v>1750</v>
      </c>
      <c r="G29" s="48">
        <v>441</v>
      </c>
      <c r="H29" s="48">
        <f t="shared" si="8"/>
        <v>550.98</v>
      </c>
      <c r="I29" s="51">
        <f t="shared" si="7"/>
        <v>578.53</v>
      </c>
      <c r="J29" s="25">
        <v>0</v>
      </c>
      <c r="K29" s="25">
        <f t="shared" si="0"/>
        <v>440.79</v>
      </c>
      <c r="L29" s="25">
        <f t="shared" si="1"/>
        <v>550.98</v>
      </c>
      <c r="M29" s="25">
        <f t="shared" si="2"/>
        <v>661.18</v>
      </c>
      <c r="N29" s="25">
        <v>0</v>
      </c>
      <c r="O29" s="25">
        <v>0</v>
      </c>
      <c r="P29" s="26">
        <v>0</v>
      </c>
      <c r="Q29" s="49">
        <v>218.75</v>
      </c>
      <c r="R29" s="50">
        <v>328.13</v>
      </c>
      <c r="S29" s="28">
        <f t="shared" si="3"/>
        <v>1081.1400000000001</v>
      </c>
      <c r="T29" s="28">
        <f t="shared" si="4"/>
        <v>594.63</v>
      </c>
      <c r="U29" s="28">
        <f t="shared" si="5"/>
        <v>374.62</v>
      </c>
      <c r="V29" s="26">
        <f t="shared" si="6"/>
        <v>13080.57</v>
      </c>
    </row>
    <row r="30" spans="1:22" x14ac:dyDescent="0.2">
      <c r="A30" s="30">
        <v>24</v>
      </c>
      <c r="B30" s="30"/>
      <c r="C30" s="45" t="s">
        <v>41</v>
      </c>
      <c r="D30" s="46" t="s">
        <v>47</v>
      </c>
      <c r="E30" s="47">
        <v>5835</v>
      </c>
      <c r="F30" s="48">
        <v>2000</v>
      </c>
      <c r="G30" s="48">
        <v>467</v>
      </c>
      <c r="H30" s="48">
        <f t="shared" si="8"/>
        <v>583.5</v>
      </c>
      <c r="I30" s="51">
        <f t="shared" si="7"/>
        <v>612.67999999999995</v>
      </c>
      <c r="J30" s="25">
        <v>0</v>
      </c>
      <c r="K30" s="25">
        <f t="shared" si="0"/>
        <v>466.8</v>
      </c>
      <c r="L30" s="25">
        <f t="shared" si="1"/>
        <v>583.5</v>
      </c>
      <c r="M30" s="25">
        <f t="shared" si="2"/>
        <v>700.2</v>
      </c>
      <c r="N30" s="25">
        <v>0</v>
      </c>
      <c r="O30" s="25">
        <v>0</v>
      </c>
      <c r="P30" s="26">
        <v>0</v>
      </c>
      <c r="Q30" s="49">
        <v>250</v>
      </c>
      <c r="R30" s="50">
        <v>375</v>
      </c>
      <c r="S30" s="28">
        <f t="shared" si="3"/>
        <v>1162.3699999999999</v>
      </c>
      <c r="T30" s="28">
        <f t="shared" si="4"/>
        <v>639.29999999999995</v>
      </c>
      <c r="U30" s="28">
        <f t="shared" si="5"/>
        <v>402.76</v>
      </c>
      <c r="V30" s="26">
        <f t="shared" si="6"/>
        <v>14078.11</v>
      </c>
    </row>
    <row r="31" spans="1:22" x14ac:dyDescent="0.2">
      <c r="A31" s="18">
        <v>25</v>
      </c>
      <c r="B31" s="18"/>
      <c r="C31" s="45" t="s">
        <v>41</v>
      </c>
      <c r="D31" s="46" t="s">
        <v>48</v>
      </c>
      <c r="E31" s="47">
        <v>5105.59</v>
      </c>
      <c r="F31" s="48">
        <v>1750</v>
      </c>
      <c r="G31" s="48">
        <v>408</v>
      </c>
      <c r="H31" s="48">
        <f t="shared" si="8"/>
        <v>510.56</v>
      </c>
      <c r="I31" s="51">
        <f t="shared" si="7"/>
        <v>536.09</v>
      </c>
      <c r="J31" s="25">
        <v>0</v>
      </c>
      <c r="K31" s="25">
        <f t="shared" si="0"/>
        <v>408.45</v>
      </c>
      <c r="L31" s="25">
        <f t="shared" si="1"/>
        <v>510.56</v>
      </c>
      <c r="M31" s="25">
        <f t="shared" si="2"/>
        <v>612.66999999999996</v>
      </c>
      <c r="N31" s="25">
        <v>0</v>
      </c>
      <c r="O31" s="25">
        <v>0</v>
      </c>
      <c r="P31" s="26">
        <v>0</v>
      </c>
      <c r="Q31" s="49">
        <v>218.75</v>
      </c>
      <c r="R31" s="50">
        <v>328.13</v>
      </c>
      <c r="S31" s="28">
        <f t="shared" si="3"/>
        <v>1017.01</v>
      </c>
      <c r="T31" s="28">
        <f t="shared" si="4"/>
        <v>559.35</v>
      </c>
      <c r="U31" s="28">
        <f t="shared" si="5"/>
        <v>352.39</v>
      </c>
      <c r="V31" s="26">
        <f t="shared" si="6"/>
        <v>12317.55</v>
      </c>
    </row>
    <row r="32" spans="1:22" x14ac:dyDescent="0.2">
      <c r="A32" s="30">
        <v>26</v>
      </c>
      <c r="B32" s="30"/>
      <c r="C32" s="45"/>
      <c r="D32" s="46" t="s">
        <v>49</v>
      </c>
      <c r="E32" s="47">
        <v>4376.22</v>
      </c>
      <c r="F32" s="48">
        <v>1500</v>
      </c>
      <c r="G32" s="48">
        <v>350</v>
      </c>
      <c r="H32" s="48">
        <f t="shared" si="8"/>
        <v>437.62</v>
      </c>
      <c r="I32" s="51">
        <f t="shared" si="7"/>
        <v>459.5</v>
      </c>
      <c r="J32" s="25">
        <v>0</v>
      </c>
      <c r="K32" s="25">
        <f t="shared" si="0"/>
        <v>350.1</v>
      </c>
      <c r="L32" s="25">
        <f t="shared" si="1"/>
        <v>437.62</v>
      </c>
      <c r="M32" s="25">
        <f t="shared" si="2"/>
        <v>525.15</v>
      </c>
      <c r="N32" s="25">
        <v>0</v>
      </c>
      <c r="O32" s="25">
        <v>0</v>
      </c>
      <c r="P32" s="26">
        <v>0</v>
      </c>
      <c r="Q32" s="49">
        <v>187.5</v>
      </c>
      <c r="R32" s="50">
        <v>281.25</v>
      </c>
      <c r="S32" s="28">
        <f t="shared" si="3"/>
        <v>871.75</v>
      </c>
      <c r="T32" s="28">
        <f t="shared" si="4"/>
        <v>479.46</v>
      </c>
      <c r="U32" s="28">
        <f t="shared" si="5"/>
        <v>302.06</v>
      </c>
      <c r="V32" s="26">
        <f t="shared" si="6"/>
        <v>10558.23</v>
      </c>
    </row>
    <row r="33" spans="1:22" x14ac:dyDescent="0.2">
      <c r="A33" s="18">
        <v>27</v>
      </c>
      <c r="B33" s="18"/>
      <c r="C33" s="45" t="s">
        <v>41</v>
      </c>
      <c r="D33" s="46" t="s">
        <v>50</v>
      </c>
      <c r="E33" s="47">
        <v>5373</v>
      </c>
      <c r="F33" s="48">
        <v>2000</v>
      </c>
      <c r="G33" s="48">
        <v>430</v>
      </c>
      <c r="H33" s="48">
        <f t="shared" si="8"/>
        <v>537.29999999999995</v>
      </c>
      <c r="I33" s="51">
        <f t="shared" si="7"/>
        <v>564.16999999999996</v>
      </c>
      <c r="J33" s="25">
        <v>0</v>
      </c>
      <c r="K33" s="25">
        <f t="shared" si="0"/>
        <v>429.84</v>
      </c>
      <c r="L33" s="25">
        <f t="shared" si="1"/>
        <v>537.29999999999995</v>
      </c>
      <c r="M33" s="25">
        <f t="shared" si="2"/>
        <v>644.76</v>
      </c>
      <c r="N33" s="25">
        <v>0</v>
      </c>
      <c r="O33" s="25">
        <v>0</v>
      </c>
      <c r="P33" s="26">
        <v>0</v>
      </c>
      <c r="Q33" s="49">
        <v>250</v>
      </c>
      <c r="R33" s="50">
        <v>375</v>
      </c>
      <c r="S33" s="28">
        <f t="shared" si="3"/>
        <v>1089.1400000000001</v>
      </c>
      <c r="T33" s="28">
        <f t="shared" si="4"/>
        <v>599.03</v>
      </c>
      <c r="U33" s="28">
        <f t="shared" si="5"/>
        <v>377.39</v>
      </c>
      <c r="V33" s="26">
        <f t="shared" si="6"/>
        <v>13206.93</v>
      </c>
    </row>
    <row r="34" spans="1:22" x14ac:dyDescent="0.2">
      <c r="A34" s="30">
        <v>28</v>
      </c>
      <c r="B34" s="30"/>
      <c r="C34" s="45" t="s">
        <v>41</v>
      </c>
      <c r="D34" s="46" t="s">
        <v>51</v>
      </c>
      <c r="E34" s="47">
        <v>4701.34</v>
      </c>
      <c r="F34" s="48">
        <v>1750</v>
      </c>
      <c r="G34" s="48">
        <v>376</v>
      </c>
      <c r="H34" s="48">
        <f t="shared" si="8"/>
        <v>470.13</v>
      </c>
      <c r="I34" s="51">
        <f t="shared" si="7"/>
        <v>493.64</v>
      </c>
      <c r="J34" s="25">
        <v>0</v>
      </c>
      <c r="K34" s="25">
        <f t="shared" si="0"/>
        <v>376.11</v>
      </c>
      <c r="L34" s="25">
        <f t="shared" si="1"/>
        <v>470.13</v>
      </c>
      <c r="M34" s="25">
        <f t="shared" si="2"/>
        <v>564.16</v>
      </c>
      <c r="N34" s="25">
        <v>0</v>
      </c>
      <c r="O34" s="25">
        <v>0</v>
      </c>
      <c r="P34" s="26">
        <v>0</v>
      </c>
      <c r="Q34" s="49">
        <v>218.75</v>
      </c>
      <c r="R34" s="50">
        <v>328.13</v>
      </c>
      <c r="S34" s="28">
        <f t="shared" si="3"/>
        <v>952.96</v>
      </c>
      <c r="T34" s="28">
        <f t="shared" si="4"/>
        <v>524.13</v>
      </c>
      <c r="U34" s="28">
        <f t="shared" si="5"/>
        <v>330.2</v>
      </c>
      <c r="V34" s="26">
        <f t="shared" si="6"/>
        <v>11555.68</v>
      </c>
    </row>
    <row r="35" spans="1:22" x14ac:dyDescent="0.2">
      <c r="A35" s="18">
        <v>29</v>
      </c>
      <c r="B35" s="18"/>
      <c r="C35" s="45" t="s">
        <v>52</v>
      </c>
      <c r="D35" s="46" t="s">
        <v>53</v>
      </c>
      <c r="E35" s="47">
        <v>4449</v>
      </c>
      <c r="F35" s="48">
        <v>1800</v>
      </c>
      <c r="G35" s="48">
        <v>356</v>
      </c>
      <c r="H35" s="48">
        <f t="shared" si="8"/>
        <v>444.9</v>
      </c>
      <c r="I35" s="51">
        <f t="shared" si="7"/>
        <v>467.15</v>
      </c>
      <c r="J35" s="25">
        <v>0</v>
      </c>
      <c r="K35" s="25">
        <f t="shared" si="0"/>
        <v>355.92</v>
      </c>
      <c r="L35" s="25">
        <f t="shared" si="1"/>
        <v>444.9</v>
      </c>
      <c r="M35" s="25">
        <f t="shared" si="2"/>
        <v>533.88</v>
      </c>
      <c r="N35" s="25">
        <v>0</v>
      </c>
      <c r="O35" s="25">
        <v>0</v>
      </c>
      <c r="P35" s="26">
        <v>0</v>
      </c>
      <c r="Q35" s="49">
        <v>250</v>
      </c>
      <c r="R35" s="50">
        <v>375</v>
      </c>
      <c r="S35" s="28">
        <f t="shared" si="3"/>
        <v>922.68</v>
      </c>
      <c r="T35" s="28">
        <f t="shared" si="4"/>
        <v>507.47</v>
      </c>
      <c r="U35" s="28">
        <f t="shared" si="5"/>
        <v>319.70999999999998</v>
      </c>
      <c r="V35" s="26">
        <f t="shared" si="6"/>
        <v>11226.61</v>
      </c>
    </row>
    <row r="36" spans="1:22" x14ac:dyDescent="0.2">
      <c r="A36" s="30">
        <v>30</v>
      </c>
      <c r="B36" s="30"/>
      <c r="C36" s="45" t="s">
        <v>52</v>
      </c>
      <c r="D36" s="46" t="s">
        <v>54</v>
      </c>
      <c r="E36" s="47">
        <v>4219</v>
      </c>
      <c r="F36" s="48">
        <v>1800</v>
      </c>
      <c r="G36" s="48">
        <v>338</v>
      </c>
      <c r="H36" s="48">
        <f t="shared" si="8"/>
        <v>421.9</v>
      </c>
      <c r="I36" s="51">
        <f t="shared" si="7"/>
        <v>443</v>
      </c>
      <c r="J36" s="25">
        <v>0</v>
      </c>
      <c r="K36" s="25">
        <f t="shared" si="0"/>
        <v>337.52</v>
      </c>
      <c r="L36" s="25">
        <f t="shared" si="1"/>
        <v>421.9</v>
      </c>
      <c r="M36" s="25">
        <f t="shared" si="2"/>
        <v>506.28</v>
      </c>
      <c r="N36" s="25">
        <v>0</v>
      </c>
      <c r="O36" s="25">
        <v>0</v>
      </c>
      <c r="P36" s="26">
        <v>0</v>
      </c>
      <c r="Q36" s="49">
        <v>250</v>
      </c>
      <c r="R36" s="50">
        <v>375</v>
      </c>
      <c r="S36" s="28">
        <f t="shared" si="3"/>
        <v>886.26</v>
      </c>
      <c r="T36" s="28">
        <f t="shared" si="4"/>
        <v>487.44</v>
      </c>
      <c r="U36" s="28">
        <f t="shared" si="5"/>
        <v>307.08999999999997</v>
      </c>
      <c r="V36" s="26">
        <f t="shared" si="6"/>
        <v>10793.39</v>
      </c>
    </row>
    <row r="37" spans="1:22" x14ac:dyDescent="0.2">
      <c r="A37" s="18">
        <v>31</v>
      </c>
      <c r="B37" s="18"/>
      <c r="C37" s="45" t="s">
        <v>52</v>
      </c>
      <c r="D37" s="46" t="s">
        <v>55</v>
      </c>
      <c r="E37" s="47">
        <v>3987</v>
      </c>
      <c r="F37" s="48">
        <v>1800</v>
      </c>
      <c r="G37" s="48">
        <v>319</v>
      </c>
      <c r="H37" s="48">
        <f t="shared" si="8"/>
        <v>398.7</v>
      </c>
      <c r="I37" s="51">
        <f t="shared" si="7"/>
        <v>418.64</v>
      </c>
      <c r="J37" s="25">
        <v>0</v>
      </c>
      <c r="K37" s="25">
        <f t="shared" si="0"/>
        <v>318.95999999999998</v>
      </c>
      <c r="L37" s="25">
        <f t="shared" si="1"/>
        <v>398.7</v>
      </c>
      <c r="M37" s="25">
        <f t="shared" si="2"/>
        <v>478.44</v>
      </c>
      <c r="N37" s="25">
        <v>0</v>
      </c>
      <c r="O37" s="25">
        <v>0</v>
      </c>
      <c r="P37" s="26">
        <v>0</v>
      </c>
      <c r="Q37" s="49">
        <v>250</v>
      </c>
      <c r="R37" s="50">
        <v>375</v>
      </c>
      <c r="S37" s="28">
        <f t="shared" si="3"/>
        <v>849.44</v>
      </c>
      <c r="T37" s="28">
        <f t="shared" si="4"/>
        <v>467.19</v>
      </c>
      <c r="U37" s="28">
        <f t="shared" si="5"/>
        <v>294.33</v>
      </c>
      <c r="V37" s="26">
        <f t="shared" si="6"/>
        <v>10355.4</v>
      </c>
    </row>
    <row r="38" spans="1:22" x14ac:dyDescent="0.2">
      <c r="A38" s="30">
        <v>32</v>
      </c>
      <c r="B38" s="30"/>
      <c r="C38" s="45" t="s">
        <v>52</v>
      </c>
      <c r="D38" s="46" t="s">
        <v>56</v>
      </c>
      <c r="E38" s="47">
        <v>3757</v>
      </c>
      <c r="F38" s="48">
        <v>1800</v>
      </c>
      <c r="G38" s="48">
        <v>301</v>
      </c>
      <c r="H38" s="48">
        <f t="shared" si="8"/>
        <v>375.7</v>
      </c>
      <c r="I38" s="51">
        <f t="shared" si="7"/>
        <v>394.49</v>
      </c>
      <c r="J38" s="25">
        <v>0</v>
      </c>
      <c r="K38" s="25">
        <f t="shared" si="0"/>
        <v>300.56</v>
      </c>
      <c r="L38" s="25">
        <f t="shared" si="1"/>
        <v>375.7</v>
      </c>
      <c r="M38" s="25">
        <f t="shared" si="2"/>
        <v>450.84</v>
      </c>
      <c r="N38" s="25">
        <v>0</v>
      </c>
      <c r="O38" s="25">
        <v>0</v>
      </c>
      <c r="P38" s="26">
        <v>0</v>
      </c>
      <c r="Q38" s="49">
        <v>250</v>
      </c>
      <c r="R38" s="50">
        <v>375</v>
      </c>
      <c r="S38" s="28">
        <f t="shared" si="3"/>
        <v>813.03</v>
      </c>
      <c r="T38" s="28">
        <f>ROUND(SUM(E38:O38,R38,S38)*0.05,2)</f>
        <v>447.17</v>
      </c>
      <c r="U38" s="28">
        <f t="shared" si="5"/>
        <v>281.70999999999998</v>
      </c>
      <c r="V38" s="26">
        <f>ROUND(SUM(E38:U38),2)</f>
        <v>9922.2000000000007</v>
      </c>
    </row>
    <row r="39" spans="1:22" x14ac:dyDescent="0.2">
      <c r="A39" s="18">
        <v>33</v>
      </c>
      <c r="B39" s="18"/>
      <c r="C39" s="45" t="s">
        <v>52</v>
      </c>
      <c r="D39" s="46" t="s">
        <v>57</v>
      </c>
      <c r="E39" s="47">
        <v>3525</v>
      </c>
      <c r="F39" s="48">
        <v>1800</v>
      </c>
      <c r="G39" s="48">
        <v>282</v>
      </c>
      <c r="H39" s="48">
        <f t="shared" si="8"/>
        <v>352.5</v>
      </c>
      <c r="I39" s="51">
        <f t="shared" si="7"/>
        <v>370.13</v>
      </c>
      <c r="J39" s="25">
        <v>0</v>
      </c>
      <c r="K39" s="25">
        <f t="shared" si="0"/>
        <v>282</v>
      </c>
      <c r="L39" s="25">
        <f t="shared" si="1"/>
        <v>352.5</v>
      </c>
      <c r="M39" s="25">
        <f t="shared" si="2"/>
        <v>423</v>
      </c>
      <c r="N39" s="25">
        <v>0</v>
      </c>
      <c r="O39" s="25">
        <v>0</v>
      </c>
      <c r="P39" s="26">
        <v>0</v>
      </c>
      <c r="Q39" s="49">
        <v>250</v>
      </c>
      <c r="R39" s="50">
        <v>375</v>
      </c>
      <c r="S39" s="28">
        <f t="shared" si="3"/>
        <v>776.21</v>
      </c>
      <c r="T39" s="28">
        <f t="shared" si="4"/>
        <v>426.92</v>
      </c>
      <c r="U39" s="28">
        <f t="shared" si="5"/>
        <v>268.95999999999998</v>
      </c>
      <c r="V39" s="26">
        <f t="shared" si="6"/>
        <v>9484.2199999999993</v>
      </c>
    </row>
    <row r="40" spans="1:22" x14ac:dyDescent="0.2">
      <c r="A40" s="30">
        <v>34</v>
      </c>
      <c r="B40" s="30"/>
      <c r="C40" s="45" t="s">
        <v>52</v>
      </c>
      <c r="D40" s="46" t="s">
        <v>58</v>
      </c>
      <c r="E40" s="47">
        <v>3295</v>
      </c>
      <c r="F40" s="48">
        <v>1800</v>
      </c>
      <c r="G40" s="48">
        <v>264</v>
      </c>
      <c r="H40" s="48">
        <f t="shared" si="8"/>
        <v>329.5</v>
      </c>
      <c r="I40" s="51">
        <f t="shared" si="7"/>
        <v>345.98</v>
      </c>
      <c r="J40" s="25">
        <v>0</v>
      </c>
      <c r="K40" s="25">
        <f t="shared" si="0"/>
        <v>263.60000000000002</v>
      </c>
      <c r="L40" s="25">
        <f t="shared" si="1"/>
        <v>329.5</v>
      </c>
      <c r="M40" s="25">
        <f t="shared" si="2"/>
        <v>395.4</v>
      </c>
      <c r="N40" s="25">
        <v>0</v>
      </c>
      <c r="O40" s="25">
        <v>0</v>
      </c>
      <c r="P40" s="26">
        <v>0</v>
      </c>
      <c r="Q40" s="49">
        <v>250</v>
      </c>
      <c r="R40" s="50">
        <v>375</v>
      </c>
      <c r="S40" s="28">
        <f t="shared" si="3"/>
        <v>739.8</v>
      </c>
      <c r="T40" s="28">
        <f t="shared" si="4"/>
        <v>406.89</v>
      </c>
      <c r="U40" s="28">
        <f t="shared" si="5"/>
        <v>256.33999999999997</v>
      </c>
      <c r="V40" s="26">
        <f t="shared" si="6"/>
        <v>9051.01</v>
      </c>
    </row>
    <row r="41" spans="1:22" x14ac:dyDescent="0.2">
      <c r="A41" s="18">
        <v>35</v>
      </c>
      <c r="B41" s="18"/>
      <c r="C41" s="45" t="s">
        <v>59</v>
      </c>
      <c r="D41" s="46" t="s">
        <v>60</v>
      </c>
      <c r="E41" s="47">
        <v>2604</v>
      </c>
      <c r="F41" s="48">
        <v>1000</v>
      </c>
      <c r="G41" s="48">
        <v>208</v>
      </c>
      <c r="H41" s="48">
        <f t="shared" si="8"/>
        <v>260.39999999999998</v>
      </c>
      <c r="I41" s="51">
        <f t="shared" si="7"/>
        <v>273.42</v>
      </c>
      <c r="J41" s="36">
        <v>0</v>
      </c>
      <c r="K41" s="25">
        <f t="shared" si="0"/>
        <v>208.32</v>
      </c>
      <c r="L41" s="25">
        <f t="shared" si="1"/>
        <v>260.39999999999998</v>
      </c>
      <c r="M41" s="25">
        <f t="shared" si="2"/>
        <v>312.48</v>
      </c>
      <c r="N41" s="36">
        <v>0</v>
      </c>
      <c r="O41" s="36">
        <v>0</v>
      </c>
      <c r="P41" s="52">
        <v>0</v>
      </c>
      <c r="Q41" s="49">
        <v>250</v>
      </c>
      <c r="R41" s="50">
        <v>0</v>
      </c>
      <c r="S41" s="28">
        <f t="shared" si="3"/>
        <v>512.70000000000005</v>
      </c>
      <c r="T41" s="28">
        <f t="shared" si="4"/>
        <v>281.99</v>
      </c>
      <c r="U41" s="28">
        <f t="shared" si="5"/>
        <v>177.65</v>
      </c>
      <c r="V41" s="26">
        <f t="shared" si="6"/>
        <v>6349.36</v>
      </c>
    </row>
    <row r="42" spans="1:22" ht="13.5" thickBot="1" x14ac:dyDescent="0.25">
      <c r="A42" s="30">
        <v>36</v>
      </c>
      <c r="B42" s="53"/>
      <c r="C42" s="54" t="s">
        <v>59</v>
      </c>
      <c r="D42" s="46" t="s">
        <v>61</v>
      </c>
      <c r="E42" s="47">
        <v>2441</v>
      </c>
      <c r="F42" s="48">
        <v>1000</v>
      </c>
      <c r="G42" s="48">
        <v>195</v>
      </c>
      <c r="H42" s="48">
        <f t="shared" si="8"/>
        <v>244.1</v>
      </c>
      <c r="I42" s="51">
        <f t="shared" si="7"/>
        <v>256.31</v>
      </c>
      <c r="J42" s="36">
        <v>0</v>
      </c>
      <c r="K42" s="25">
        <f t="shared" si="0"/>
        <v>195.28</v>
      </c>
      <c r="L42" s="25">
        <f t="shared" si="1"/>
        <v>244.1</v>
      </c>
      <c r="M42" s="25">
        <f t="shared" si="2"/>
        <v>292.92</v>
      </c>
      <c r="N42" s="36">
        <v>0</v>
      </c>
      <c r="O42" s="36">
        <v>0</v>
      </c>
      <c r="P42" s="52">
        <v>0</v>
      </c>
      <c r="Q42" s="49">
        <v>250</v>
      </c>
      <c r="R42" s="50">
        <v>0</v>
      </c>
      <c r="S42" s="28">
        <f t="shared" si="3"/>
        <v>486.87</v>
      </c>
      <c r="T42" s="28">
        <f t="shared" si="4"/>
        <v>267.77999999999997</v>
      </c>
      <c r="U42" s="28">
        <f t="shared" si="5"/>
        <v>168.7</v>
      </c>
      <c r="V42" s="26">
        <f t="shared" si="6"/>
        <v>6042.06</v>
      </c>
    </row>
    <row r="43" spans="1:22" x14ac:dyDescent="0.2">
      <c r="A43" s="18">
        <v>37</v>
      </c>
      <c r="B43" s="18"/>
      <c r="C43" s="40" t="s">
        <v>59</v>
      </c>
      <c r="D43" s="46" t="s">
        <v>62</v>
      </c>
      <c r="E43" s="47">
        <v>2281</v>
      </c>
      <c r="F43" s="48">
        <v>1000</v>
      </c>
      <c r="G43" s="48">
        <v>182</v>
      </c>
      <c r="H43" s="48">
        <f t="shared" si="8"/>
        <v>228.1</v>
      </c>
      <c r="I43" s="51">
        <f t="shared" si="7"/>
        <v>239.51</v>
      </c>
      <c r="J43" s="36">
        <v>0</v>
      </c>
      <c r="K43" s="25">
        <f t="shared" si="0"/>
        <v>182.48</v>
      </c>
      <c r="L43" s="25">
        <f t="shared" si="1"/>
        <v>228.1</v>
      </c>
      <c r="M43" s="25">
        <f t="shared" si="2"/>
        <v>273.72000000000003</v>
      </c>
      <c r="N43" s="36">
        <v>0</v>
      </c>
      <c r="O43" s="36">
        <v>0</v>
      </c>
      <c r="P43" s="52">
        <v>0</v>
      </c>
      <c r="Q43" s="49">
        <v>250</v>
      </c>
      <c r="R43" s="50">
        <v>0</v>
      </c>
      <c r="S43" s="28">
        <f t="shared" si="3"/>
        <v>461.49</v>
      </c>
      <c r="T43" s="28">
        <f t="shared" si="4"/>
        <v>253.82</v>
      </c>
      <c r="U43" s="28">
        <f t="shared" si="5"/>
        <v>159.91</v>
      </c>
      <c r="V43" s="26">
        <f t="shared" si="6"/>
        <v>5740.13</v>
      </c>
    </row>
    <row r="44" spans="1:22" x14ac:dyDescent="0.2">
      <c r="A44" s="30">
        <v>38</v>
      </c>
      <c r="B44" s="30"/>
      <c r="C44" s="45" t="s">
        <v>59</v>
      </c>
      <c r="D44" s="46" t="s">
        <v>63</v>
      </c>
      <c r="E44" s="47">
        <v>2120</v>
      </c>
      <c r="F44" s="48">
        <v>1000</v>
      </c>
      <c r="G44" s="48">
        <v>170</v>
      </c>
      <c r="H44" s="48">
        <f t="shared" si="8"/>
        <v>212</v>
      </c>
      <c r="I44" s="51">
        <f t="shared" si="7"/>
        <v>222.6</v>
      </c>
      <c r="J44" s="36">
        <v>0</v>
      </c>
      <c r="K44" s="25">
        <f t="shared" si="0"/>
        <v>169.6</v>
      </c>
      <c r="L44" s="25">
        <f t="shared" si="1"/>
        <v>212</v>
      </c>
      <c r="M44" s="25">
        <f t="shared" si="2"/>
        <v>254.4</v>
      </c>
      <c r="N44" s="36">
        <v>0</v>
      </c>
      <c r="O44" s="36">
        <v>0</v>
      </c>
      <c r="P44" s="52">
        <v>0</v>
      </c>
      <c r="Q44" s="49">
        <v>250</v>
      </c>
      <c r="R44" s="50">
        <v>0</v>
      </c>
      <c r="S44" s="28">
        <f t="shared" si="3"/>
        <v>436.06</v>
      </c>
      <c r="T44" s="28">
        <f t="shared" si="4"/>
        <v>239.83</v>
      </c>
      <c r="U44" s="28">
        <f t="shared" si="5"/>
        <v>151.09</v>
      </c>
      <c r="V44" s="26">
        <f t="shared" si="6"/>
        <v>5437.58</v>
      </c>
    </row>
    <row r="45" spans="1:22" x14ac:dyDescent="0.2">
      <c r="A45" s="18">
        <v>39</v>
      </c>
      <c r="B45" s="18"/>
      <c r="C45" s="40" t="s">
        <v>59</v>
      </c>
      <c r="D45" s="46" t="s">
        <v>64</v>
      </c>
      <c r="E45" s="47">
        <v>1960</v>
      </c>
      <c r="F45" s="48">
        <v>1000</v>
      </c>
      <c r="G45" s="48">
        <v>157</v>
      </c>
      <c r="H45" s="48">
        <f t="shared" si="8"/>
        <v>196</v>
      </c>
      <c r="I45" s="51">
        <f t="shared" si="7"/>
        <v>205.8</v>
      </c>
      <c r="J45" s="36">
        <v>0</v>
      </c>
      <c r="K45" s="25">
        <f t="shared" si="0"/>
        <v>156.80000000000001</v>
      </c>
      <c r="L45" s="25">
        <f t="shared" si="1"/>
        <v>196</v>
      </c>
      <c r="M45" s="25">
        <f t="shared" si="2"/>
        <v>235.2</v>
      </c>
      <c r="N45" s="36">
        <v>0</v>
      </c>
      <c r="O45" s="36">
        <v>0</v>
      </c>
      <c r="P45" s="52">
        <v>0</v>
      </c>
      <c r="Q45" s="49">
        <v>250</v>
      </c>
      <c r="R45" s="50">
        <v>0</v>
      </c>
      <c r="S45" s="28">
        <f t="shared" si="3"/>
        <v>410.68</v>
      </c>
      <c r="T45" s="28">
        <f t="shared" si="4"/>
        <v>225.87</v>
      </c>
      <c r="U45" s="28">
        <f t="shared" si="5"/>
        <v>142.30000000000001</v>
      </c>
      <c r="V45" s="26">
        <f t="shared" si="6"/>
        <v>5135.6499999999996</v>
      </c>
    </row>
    <row r="46" spans="1:22" x14ac:dyDescent="0.2">
      <c r="A46" s="30">
        <v>40</v>
      </c>
      <c r="B46" s="18"/>
      <c r="C46" s="40" t="s">
        <v>65</v>
      </c>
      <c r="D46" s="41" t="s">
        <v>66</v>
      </c>
      <c r="E46" s="42">
        <v>2315</v>
      </c>
      <c r="F46" s="23">
        <v>700</v>
      </c>
      <c r="G46" s="23">
        <v>185</v>
      </c>
      <c r="H46" s="23">
        <f t="shared" si="8"/>
        <v>231.5</v>
      </c>
      <c r="I46" s="55">
        <f t="shared" si="7"/>
        <v>243.08</v>
      </c>
      <c r="J46" s="25">
        <v>0</v>
      </c>
      <c r="K46" s="25">
        <f t="shared" si="0"/>
        <v>185.2</v>
      </c>
      <c r="L46" s="25">
        <f t="shared" si="1"/>
        <v>231.5</v>
      </c>
      <c r="M46" s="25">
        <f t="shared" si="2"/>
        <v>277.8</v>
      </c>
      <c r="N46" s="25">
        <v>0</v>
      </c>
      <c r="O46" s="25">
        <v>0</v>
      </c>
      <c r="P46" s="26">
        <v>0</v>
      </c>
      <c r="Q46" s="43">
        <v>250</v>
      </c>
      <c r="R46" s="44">
        <v>0</v>
      </c>
      <c r="S46" s="28">
        <f t="shared" si="3"/>
        <v>436.91</v>
      </c>
      <c r="T46" s="28">
        <f t="shared" si="4"/>
        <v>240.3</v>
      </c>
      <c r="U46" s="28">
        <f t="shared" si="5"/>
        <v>151.38999999999999</v>
      </c>
      <c r="V46" s="26">
        <f t="shared" si="6"/>
        <v>5447.68</v>
      </c>
    </row>
    <row r="47" spans="1:22" s="56" customFormat="1" x14ac:dyDescent="0.2">
      <c r="A47" s="18">
        <v>41</v>
      </c>
      <c r="B47" s="18"/>
      <c r="C47" s="45" t="s">
        <v>65</v>
      </c>
      <c r="D47" s="46" t="s">
        <v>67</v>
      </c>
      <c r="E47" s="47">
        <v>2152</v>
      </c>
      <c r="F47" s="48">
        <v>700</v>
      </c>
      <c r="G47" s="48">
        <v>172</v>
      </c>
      <c r="H47" s="48">
        <f t="shared" si="8"/>
        <v>215.2</v>
      </c>
      <c r="I47" s="51">
        <f t="shared" si="7"/>
        <v>225.96</v>
      </c>
      <c r="J47" s="25">
        <v>0</v>
      </c>
      <c r="K47" s="25">
        <f t="shared" si="0"/>
        <v>172.16</v>
      </c>
      <c r="L47" s="25">
        <f t="shared" si="1"/>
        <v>215.2</v>
      </c>
      <c r="M47" s="25">
        <f t="shared" si="2"/>
        <v>258.24</v>
      </c>
      <c r="N47" s="25">
        <v>0</v>
      </c>
      <c r="O47" s="25">
        <v>0</v>
      </c>
      <c r="P47" s="26">
        <v>0</v>
      </c>
      <c r="Q47" s="49">
        <v>250</v>
      </c>
      <c r="R47" s="50">
        <v>0</v>
      </c>
      <c r="S47" s="28">
        <f t="shared" si="3"/>
        <v>411.08</v>
      </c>
      <c r="T47" s="28">
        <f t="shared" si="4"/>
        <v>226.09</v>
      </c>
      <c r="U47" s="28">
        <f t="shared" si="5"/>
        <v>142.44</v>
      </c>
      <c r="V47" s="26">
        <f t="shared" si="6"/>
        <v>5140.37</v>
      </c>
    </row>
    <row r="48" spans="1:22" s="57" customFormat="1" x14ac:dyDescent="0.2">
      <c r="A48" s="30">
        <v>42</v>
      </c>
      <c r="B48" s="30"/>
      <c r="C48" s="45" t="s">
        <v>65</v>
      </c>
      <c r="D48" s="46" t="s">
        <v>68</v>
      </c>
      <c r="E48" s="47">
        <v>1991</v>
      </c>
      <c r="F48" s="48">
        <v>700</v>
      </c>
      <c r="G48" s="48">
        <v>159</v>
      </c>
      <c r="H48" s="48">
        <f t="shared" si="8"/>
        <v>199.1</v>
      </c>
      <c r="I48" s="51">
        <f t="shared" si="7"/>
        <v>209.06</v>
      </c>
      <c r="J48" s="25">
        <v>0</v>
      </c>
      <c r="K48" s="25">
        <f t="shared" si="0"/>
        <v>159.28</v>
      </c>
      <c r="L48" s="25">
        <f t="shared" si="1"/>
        <v>199.1</v>
      </c>
      <c r="M48" s="25">
        <f t="shared" si="2"/>
        <v>238.92</v>
      </c>
      <c r="N48" s="25">
        <v>0</v>
      </c>
      <c r="O48" s="25">
        <v>0</v>
      </c>
      <c r="P48" s="26">
        <v>0</v>
      </c>
      <c r="Q48" s="49">
        <v>250</v>
      </c>
      <c r="R48" s="50">
        <v>0</v>
      </c>
      <c r="S48" s="28">
        <f t="shared" si="3"/>
        <v>385.55</v>
      </c>
      <c r="T48" s="28">
        <f t="shared" si="4"/>
        <v>212.05</v>
      </c>
      <c r="U48" s="28">
        <f t="shared" si="5"/>
        <v>133.59</v>
      </c>
      <c r="V48" s="26">
        <f t="shared" si="6"/>
        <v>4836.6499999999996</v>
      </c>
    </row>
    <row r="49" spans="1:22" x14ac:dyDescent="0.2">
      <c r="A49" s="18">
        <v>43</v>
      </c>
      <c r="B49" s="18"/>
      <c r="C49" s="40" t="s">
        <v>65</v>
      </c>
      <c r="D49" s="41" t="s">
        <v>69</v>
      </c>
      <c r="E49" s="42">
        <v>1831</v>
      </c>
      <c r="F49" s="23">
        <v>700</v>
      </c>
      <c r="G49" s="23">
        <v>146</v>
      </c>
      <c r="H49" s="23">
        <f t="shared" si="8"/>
        <v>183.1</v>
      </c>
      <c r="I49" s="55">
        <f t="shared" si="7"/>
        <v>192.26</v>
      </c>
      <c r="J49" s="25">
        <v>0</v>
      </c>
      <c r="K49" s="25">
        <f t="shared" si="0"/>
        <v>146.47999999999999</v>
      </c>
      <c r="L49" s="25">
        <f t="shared" si="1"/>
        <v>183.1</v>
      </c>
      <c r="M49" s="25">
        <f t="shared" si="2"/>
        <v>219.72</v>
      </c>
      <c r="N49" s="25">
        <v>0</v>
      </c>
      <c r="O49" s="25">
        <v>0</v>
      </c>
      <c r="P49" s="26">
        <v>0</v>
      </c>
      <c r="Q49" s="43">
        <v>250</v>
      </c>
      <c r="R49" s="44">
        <v>0</v>
      </c>
      <c r="S49" s="28">
        <f t="shared" si="3"/>
        <v>360.17</v>
      </c>
      <c r="T49" s="28">
        <f t="shared" si="4"/>
        <v>198.09</v>
      </c>
      <c r="U49" s="28">
        <f t="shared" si="5"/>
        <v>124.8</v>
      </c>
      <c r="V49" s="26">
        <f t="shared" si="6"/>
        <v>4534.72</v>
      </c>
    </row>
    <row r="50" spans="1:22" x14ac:dyDescent="0.2">
      <c r="A50" s="30">
        <v>44</v>
      </c>
      <c r="B50" s="30"/>
      <c r="C50" s="45" t="s">
        <v>65</v>
      </c>
      <c r="D50" s="41" t="s">
        <v>70</v>
      </c>
      <c r="E50" s="42">
        <v>1701</v>
      </c>
      <c r="F50" s="23">
        <v>700</v>
      </c>
      <c r="G50" s="23">
        <v>136</v>
      </c>
      <c r="H50" s="48">
        <f t="shared" si="8"/>
        <v>170.1</v>
      </c>
      <c r="I50" s="51">
        <f t="shared" si="7"/>
        <v>178.61</v>
      </c>
      <c r="J50" s="25">
        <v>0</v>
      </c>
      <c r="K50" s="25">
        <f t="shared" si="0"/>
        <v>136.08000000000001</v>
      </c>
      <c r="L50" s="25">
        <f t="shared" si="1"/>
        <v>170.1</v>
      </c>
      <c r="M50" s="25">
        <f t="shared" si="2"/>
        <v>204.12</v>
      </c>
      <c r="N50" s="25">
        <v>0</v>
      </c>
      <c r="O50" s="25">
        <v>0</v>
      </c>
      <c r="P50" s="26">
        <v>0</v>
      </c>
      <c r="Q50" s="43">
        <v>250</v>
      </c>
      <c r="R50" s="44">
        <v>0</v>
      </c>
      <c r="S50" s="28">
        <f t="shared" si="3"/>
        <v>339.6</v>
      </c>
      <c r="T50" s="28">
        <f t="shared" si="4"/>
        <v>186.78</v>
      </c>
      <c r="U50" s="28">
        <f t="shared" si="5"/>
        <v>117.67</v>
      </c>
      <c r="V50" s="26">
        <f t="shared" si="6"/>
        <v>4290.0600000000004</v>
      </c>
    </row>
    <row r="51" spans="1:22" x14ac:dyDescent="0.2">
      <c r="A51" s="18">
        <v>45</v>
      </c>
      <c r="B51" s="18"/>
      <c r="C51" s="45" t="s">
        <v>65</v>
      </c>
      <c r="D51" s="46" t="s">
        <v>71</v>
      </c>
      <c r="E51" s="47">
        <v>1575</v>
      </c>
      <c r="F51" s="48">
        <v>700</v>
      </c>
      <c r="G51" s="48">
        <v>126</v>
      </c>
      <c r="H51" s="48">
        <f t="shared" si="8"/>
        <v>157.5</v>
      </c>
      <c r="I51" s="51">
        <f t="shared" si="7"/>
        <v>165.38</v>
      </c>
      <c r="J51" s="25">
        <v>0</v>
      </c>
      <c r="K51" s="25">
        <f t="shared" si="0"/>
        <v>126</v>
      </c>
      <c r="L51" s="25">
        <f t="shared" si="1"/>
        <v>157.5</v>
      </c>
      <c r="M51" s="25">
        <f t="shared" si="2"/>
        <v>189</v>
      </c>
      <c r="N51" s="25">
        <v>0</v>
      </c>
      <c r="O51" s="25">
        <v>0</v>
      </c>
      <c r="P51" s="26">
        <v>0</v>
      </c>
      <c r="Q51" s="49">
        <v>250</v>
      </c>
      <c r="R51" s="50">
        <v>0</v>
      </c>
      <c r="S51" s="28">
        <f t="shared" si="3"/>
        <v>319.64</v>
      </c>
      <c r="T51" s="28">
        <f t="shared" si="4"/>
        <v>175.8</v>
      </c>
      <c r="U51" s="28">
        <f t="shared" si="5"/>
        <v>110.75</v>
      </c>
      <c r="V51" s="26">
        <f t="shared" si="6"/>
        <v>4052.57</v>
      </c>
    </row>
    <row r="52" spans="1:22" x14ac:dyDescent="0.2">
      <c r="A52" s="30">
        <v>46</v>
      </c>
      <c r="B52" s="30"/>
      <c r="C52" s="45" t="s">
        <v>72</v>
      </c>
      <c r="D52" s="46" t="s">
        <v>73</v>
      </c>
      <c r="E52" s="47">
        <v>1649</v>
      </c>
      <c r="F52" s="48">
        <v>600</v>
      </c>
      <c r="G52" s="48">
        <v>132</v>
      </c>
      <c r="H52" s="48">
        <f t="shared" si="8"/>
        <v>164.9</v>
      </c>
      <c r="I52" s="51">
        <f t="shared" si="7"/>
        <v>173.15</v>
      </c>
      <c r="J52" s="25">
        <v>0</v>
      </c>
      <c r="K52" s="25">
        <f t="shared" si="0"/>
        <v>131.91999999999999</v>
      </c>
      <c r="L52" s="25">
        <f t="shared" si="1"/>
        <v>164.9</v>
      </c>
      <c r="M52" s="25">
        <f t="shared" si="2"/>
        <v>197.88</v>
      </c>
      <c r="N52" s="25">
        <v>0</v>
      </c>
      <c r="O52" s="25">
        <v>0</v>
      </c>
      <c r="P52" s="26">
        <v>0</v>
      </c>
      <c r="Q52" s="49">
        <v>250</v>
      </c>
      <c r="R52" s="50">
        <v>0</v>
      </c>
      <c r="S52" s="28">
        <f t="shared" si="3"/>
        <v>321.38</v>
      </c>
      <c r="T52" s="28">
        <f t="shared" si="4"/>
        <v>176.76</v>
      </c>
      <c r="U52" s="28">
        <f t="shared" si="5"/>
        <v>111.36</v>
      </c>
      <c r="V52" s="26">
        <f t="shared" si="6"/>
        <v>4073.25</v>
      </c>
    </row>
    <row r="53" spans="1:22" x14ac:dyDescent="0.2">
      <c r="A53" s="18">
        <v>47</v>
      </c>
      <c r="B53" s="18"/>
      <c r="C53" s="45" t="s">
        <v>72</v>
      </c>
      <c r="D53" s="46" t="s">
        <v>74</v>
      </c>
      <c r="E53" s="47">
        <v>1555</v>
      </c>
      <c r="F53" s="48">
        <v>600</v>
      </c>
      <c r="G53" s="48">
        <v>124</v>
      </c>
      <c r="H53" s="48">
        <f t="shared" si="8"/>
        <v>155.5</v>
      </c>
      <c r="I53" s="51">
        <f t="shared" si="7"/>
        <v>163.28</v>
      </c>
      <c r="J53" s="25">
        <v>0</v>
      </c>
      <c r="K53" s="25">
        <f t="shared" si="0"/>
        <v>124.4</v>
      </c>
      <c r="L53" s="25">
        <f t="shared" si="1"/>
        <v>155.5</v>
      </c>
      <c r="M53" s="25">
        <f t="shared" si="2"/>
        <v>186.6</v>
      </c>
      <c r="N53" s="25">
        <v>0</v>
      </c>
      <c r="O53" s="25">
        <v>0</v>
      </c>
      <c r="P53" s="26">
        <v>0</v>
      </c>
      <c r="Q53" s="49">
        <v>250</v>
      </c>
      <c r="R53" s="50">
        <v>0</v>
      </c>
      <c r="S53" s="28">
        <f t="shared" si="3"/>
        <v>306.43</v>
      </c>
      <c r="T53" s="28">
        <f t="shared" si="4"/>
        <v>168.54</v>
      </c>
      <c r="U53" s="28">
        <f t="shared" si="5"/>
        <v>106.18</v>
      </c>
      <c r="V53" s="26">
        <f t="shared" si="6"/>
        <v>3895.43</v>
      </c>
    </row>
    <row r="54" spans="1:22" x14ac:dyDescent="0.2">
      <c r="A54" s="30">
        <v>48</v>
      </c>
      <c r="B54" s="30"/>
      <c r="C54" s="45" t="s">
        <v>72</v>
      </c>
      <c r="D54" s="46" t="s">
        <v>75</v>
      </c>
      <c r="E54" s="47">
        <v>1460</v>
      </c>
      <c r="F54" s="48">
        <v>600</v>
      </c>
      <c r="G54" s="48">
        <v>117</v>
      </c>
      <c r="H54" s="48">
        <f t="shared" si="8"/>
        <v>146</v>
      </c>
      <c r="I54" s="51">
        <f t="shared" si="7"/>
        <v>153.30000000000001</v>
      </c>
      <c r="J54" s="25">
        <v>0</v>
      </c>
      <c r="K54" s="25">
        <f t="shared" si="0"/>
        <v>116.8</v>
      </c>
      <c r="L54" s="25">
        <f t="shared" si="1"/>
        <v>146</v>
      </c>
      <c r="M54" s="25">
        <f t="shared" si="2"/>
        <v>175.2</v>
      </c>
      <c r="N54" s="25">
        <v>0</v>
      </c>
      <c r="O54" s="25">
        <v>0</v>
      </c>
      <c r="P54" s="26">
        <v>0</v>
      </c>
      <c r="Q54" s="49">
        <v>250</v>
      </c>
      <c r="R54" s="50">
        <v>0</v>
      </c>
      <c r="S54" s="28">
        <f t="shared" si="3"/>
        <v>291.43</v>
      </c>
      <c r="T54" s="28">
        <f t="shared" si="4"/>
        <v>160.29</v>
      </c>
      <c r="U54" s="28">
        <f t="shared" si="5"/>
        <v>100.98</v>
      </c>
      <c r="V54" s="26">
        <f t="shared" si="6"/>
        <v>3717</v>
      </c>
    </row>
    <row r="55" spans="1:22" x14ac:dyDescent="0.2">
      <c r="A55" s="18">
        <v>49</v>
      </c>
      <c r="B55" s="18"/>
      <c r="C55" s="40" t="s">
        <v>72</v>
      </c>
      <c r="D55" s="41" t="s">
        <v>76</v>
      </c>
      <c r="E55" s="42">
        <v>1381</v>
      </c>
      <c r="F55" s="23">
        <v>600</v>
      </c>
      <c r="G55" s="23">
        <v>110</v>
      </c>
      <c r="H55" s="48">
        <f t="shared" si="8"/>
        <v>138.1</v>
      </c>
      <c r="I55" s="51">
        <f t="shared" si="7"/>
        <v>145.01</v>
      </c>
      <c r="J55" s="25">
        <v>0</v>
      </c>
      <c r="K55" s="25">
        <f t="shared" si="0"/>
        <v>110.48</v>
      </c>
      <c r="L55" s="25">
        <f t="shared" si="1"/>
        <v>138.1</v>
      </c>
      <c r="M55" s="25">
        <f t="shared" si="2"/>
        <v>165.72</v>
      </c>
      <c r="N55" s="25">
        <v>0</v>
      </c>
      <c r="O55" s="25">
        <v>0</v>
      </c>
      <c r="P55" s="26">
        <v>0</v>
      </c>
      <c r="Q55" s="43">
        <v>250</v>
      </c>
      <c r="R55" s="44">
        <v>0</v>
      </c>
      <c r="S55" s="28">
        <f t="shared" si="3"/>
        <v>278.83999999999997</v>
      </c>
      <c r="T55" s="28">
        <f t="shared" si="4"/>
        <v>153.36000000000001</v>
      </c>
      <c r="U55" s="28">
        <f t="shared" si="5"/>
        <v>96.62</v>
      </c>
      <c r="V55" s="26">
        <f t="shared" si="6"/>
        <v>3567.23</v>
      </c>
    </row>
    <row r="56" spans="1:22" x14ac:dyDescent="0.2">
      <c r="A56" s="30">
        <v>50</v>
      </c>
      <c r="B56" s="30"/>
      <c r="C56" s="45" t="s">
        <v>72</v>
      </c>
      <c r="D56" s="46" t="s">
        <v>77</v>
      </c>
      <c r="E56" s="47">
        <v>690.48</v>
      </c>
      <c r="F56" s="48">
        <v>300</v>
      </c>
      <c r="G56" s="48">
        <v>55</v>
      </c>
      <c r="H56" s="48">
        <f t="shared" si="8"/>
        <v>69.05</v>
      </c>
      <c r="I56" s="51">
        <f t="shared" si="7"/>
        <v>72.5</v>
      </c>
      <c r="J56" s="25">
        <v>0</v>
      </c>
      <c r="K56" s="25">
        <f t="shared" si="0"/>
        <v>55.24</v>
      </c>
      <c r="L56" s="25">
        <f t="shared" si="1"/>
        <v>69.05</v>
      </c>
      <c r="M56" s="25">
        <f t="shared" si="2"/>
        <v>82.86</v>
      </c>
      <c r="N56" s="25">
        <v>0</v>
      </c>
      <c r="O56" s="25">
        <v>0</v>
      </c>
      <c r="P56" s="26">
        <v>0</v>
      </c>
      <c r="Q56" s="49">
        <v>125</v>
      </c>
      <c r="R56" s="50">
        <v>0</v>
      </c>
      <c r="S56" s="28">
        <f t="shared" si="3"/>
        <v>139.41999999999999</v>
      </c>
      <c r="T56" s="28">
        <f t="shared" si="4"/>
        <v>76.680000000000007</v>
      </c>
      <c r="U56" s="28">
        <f t="shared" si="5"/>
        <v>48.31</v>
      </c>
      <c r="V56" s="26">
        <f t="shared" si="6"/>
        <v>1783.59</v>
      </c>
    </row>
    <row r="57" spans="1:22" x14ac:dyDescent="0.2">
      <c r="A57" s="18">
        <v>51</v>
      </c>
      <c r="B57" s="18"/>
      <c r="C57" s="40" t="s">
        <v>72</v>
      </c>
      <c r="D57" s="41" t="s">
        <v>78</v>
      </c>
      <c r="E57" s="42">
        <v>517.86</v>
      </c>
      <c r="F57" s="23">
        <v>225</v>
      </c>
      <c r="G57" s="23">
        <v>41</v>
      </c>
      <c r="H57" s="48">
        <f t="shared" si="8"/>
        <v>51.79</v>
      </c>
      <c r="I57" s="51">
        <f t="shared" si="7"/>
        <v>54.38</v>
      </c>
      <c r="J57" s="25">
        <v>0</v>
      </c>
      <c r="K57" s="25">
        <f t="shared" si="0"/>
        <v>41.43</v>
      </c>
      <c r="L57" s="25">
        <f t="shared" si="1"/>
        <v>51.79</v>
      </c>
      <c r="M57" s="25">
        <f t="shared" si="2"/>
        <v>62.14</v>
      </c>
      <c r="N57" s="25">
        <v>0</v>
      </c>
      <c r="O57" s="25">
        <v>0</v>
      </c>
      <c r="P57" s="26">
        <v>0</v>
      </c>
      <c r="Q57" s="43">
        <v>93.75</v>
      </c>
      <c r="R57" s="44">
        <v>0</v>
      </c>
      <c r="S57" s="28">
        <f t="shared" si="3"/>
        <v>104.54</v>
      </c>
      <c r="T57" s="28">
        <f t="shared" si="4"/>
        <v>57.5</v>
      </c>
      <c r="U57" s="28">
        <f t="shared" si="5"/>
        <v>36.22</v>
      </c>
      <c r="V57" s="26">
        <f t="shared" si="6"/>
        <v>1337.4</v>
      </c>
    </row>
    <row r="58" spans="1:22" x14ac:dyDescent="0.2">
      <c r="A58" s="30">
        <v>52</v>
      </c>
      <c r="B58" s="30"/>
      <c r="C58" s="45" t="s">
        <v>72</v>
      </c>
      <c r="D58" s="46" t="s">
        <v>79</v>
      </c>
      <c r="E58" s="47">
        <v>1302</v>
      </c>
      <c r="F58" s="48">
        <v>600</v>
      </c>
      <c r="G58" s="48">
        <v>104</v>
      </c>
      <c r="H58" s="48">
        <f t="shared" si="8"/>
        <v>130.19999999999999</v>
      </c>
      <c r="I58" s="51">
        <f t="shared" si="7"/>
        <v>136.71</v>
      </c>
      <c r="J58" s="25">
        <v>100</v>
      </c>
      <c r="K58" s="25">
        <f t="shared" si="0"/>
        <v>104.16</v>
      </c>
      <c r="L58" s="25">
        <f t="shared" si="1"/>
        <v>130.19999999999999</v>
      </c>
      <c r="M58" s="25">
        <f t="shared" si="2"/>
        <v>156.24</v>
      </c>
      <c r="N58" s="25">
        <v>0</v>
      </c>
      <c r="O58" s="25">
        <v>0</v>
      </c>
      <c r="P58" s="26">
        <v>0</v>
      </c>
      <c r="Q58" s="49">
        <v>250</v>
      </c>
      <c r="R58" s="50">
        <v>0</v>
      </c>
      <c r="S58" s="28">
        <f t="shared" si="3"/>
        <v>276.35000000000002</v>
      </c>
      <c r="T58" s="28">
        <f t="shared" si="4"/>
        <v>151.99</v>
      </c>
      <c r="U58" s="28">
        <f t="shared" si="5"/>
        <v>95.76</v>
      </c>
      <c r="V58" s="26">
        <f t="shared" si="6"/>
        <v>3537.61</v>
      </c>
    </row>
    <row r="59" spans="1:22" x14ac:dyDescent="0.2">
      <c r="A59" s="18">
        <v>53</v>
      </c>
      <c r="B59" s="18"/>
      <c r="C59" s="45" t="s">
        <v>80</v>
      </c>
      <c r="D59" s="46" t="s">
        <v>81</v>
      </c>
      <c r="E59" s="47">
        <v>3559</v>
      </c>
      <c r="F59" s="48">
        <v>1100</v>
      </c>
      <c r="G59" s="48">
        <v>285</v>
      </c>
      <c r="H59" s="48">
        <f t="shared" si="8"/>
        <v>355.9</v>
      </c>
      <c r="I59" s="51">
        <f t="shared" si="7"/>
        <v>373.7</v>
      </c>
      <c r="J59" s="25">
        <v>0</v>
      </c>
      <c r="K59" s="25">
        <f t="shared" si="0"/>
        <v>284.72000000000003</v>
      </c>
      <c r="L59" s="25">
        <f t="shared" si="1"/>
        <v>355.9</v>
      </c>
      <c r="M59" s="25">
        <f t="shared" si="2"/>
        <v>427.08</v>
      </c>
      <c r="N59" s="25">
        <v>0</v>
      </c>
      <c r="O59" s="25">
        <v>0</v>
      </c>
      <c r="P59" s="26">
        <v>0</v>
      </c>
      <c r="Q59" s="49">
        <v>250</v>
      </c>
      <c r="R59" s="50">
        <v>0</v>
      </c>
      <c r="S59" s="28">
        <f t="shared" si="3"/>
        <v>674.13</v>
      </c>
      <c r="T59" s="28">
        <f t="shared" si="4"/>
        <v>370.77</v>
      </c>
      <c r="U59" s="28">
        <f t="shared" si="5"/>
        <v>233.59</v>
      </c>
      <c r="V59" s="26">
        <f t="shared" si="6"/>
        <v>8269.7900000000009</v>
      </c>
    </row>
    <row r="60" spans="1:22" x14ac:dyDescent="0.2">
      <c r="A60" s="30">
        <v>54</v>
      </c>
      <c r="B60" s="30"/>
      <c r="C60" s="45" t="s">
        <v>80</v>
      </c>
      <c r="D60" s="46" t="s">
        <v>82</v>
      </c>
      <c r="E60" s="47">
        <v>3150</v>
      </c>
      <c r="F60" s="48">
        <v>1100</v>
      </c>
      <c r="G60" s="48">
        <v>252</v>
      </c>
      <c r="H60" s="48">
        <f t="shared" si="8"/>
        <v>315</v>
      </c>
      <c r="I60" s="51">
        <f t="shared" si="7"/>
        <v>330.75</v>
      </c>
      <c r="J60" s="25">
        <v>0</v>
      </c>
      <c r="K60" s="25">
        <f t="shared" si="0"/>
        <v>252</v>
      </c>
      <c r="L60" s="25">
        <f t="shared" si="1"/>
        <v>315</v>
      </c>
      <c r="M60" s="25">
        <f t="shared" si="2"/>
        <v>378</v>
      </c>
      <c r="N60" s="25">
        <v>0</v>
      </c>
      <c r="O60" s="25">
        <v>0</v>
      </c>
      <c r="P60" s="26">
        <v>0</v>
      </c>
      <c r="Q60" s="49">
        <v>250</v>
      </c>
      <c r="R60" s="50">
        <v>0</v>
      </c>
      <c r="S60" s="28">
        <f t="shared" si="3"/>
        <v>609.28</v>
      </c>
      <c r="T60" s="28">
        <f t="shared" si="4"/>
        <v>335.1</v>
      </c>
      <c r="U60" s="28">
        <f t="shared" si="5"/>
        <v>211.11</v>
      </c>
      <c r="V60" s="26">
        <f t="shared" si="6"/>
        <v>7498.24</v>
      </c>
    </row>
    <row r="61" spans="1:22" x14ac:dyDescent="0.2">
      <c r="A61" s="18">
        <v>55</v>
      </c>
      <c r="B61" s="18"/>
      <c r="C61" s="45" t="s">
        <v>80</v>
      </c>
      <c r="D61" s="46" t="s">
        <v>83</v>
      </c>
      <c r="E61" s="47">
        <v>2754</v>
      </c>
      <c r="F61" s="48">
        <v>1100</v>
      </c>
      <c r="G61" s="48">
        <v>220</v>
      </c>
      <c r="H61" s="48">
        <f t="shared" si="8"/>
        <v>275.39999999999998</v>
      </c>
      <c r="I61" s="51">
        <f t="shared" si="7"/>
        <v>289.17</v>
      </c>
      <c r="J61" s="25">
        <v>0</v>
      </c>
      <c r="K61" s="25">
        <f t="shared" si="0"/>
        <v>220.32</v>
      </c>
      <c r="L61" s="25">
        <f t="shared" si="1"/>
        <v>275.39999999999998</v>
      </c>
      <c r="M61" s="25">
        <f t="shared" si="2"/>
        <v>330.48</v>
      </c>
      <c r="N61" s="25">
        <v>0</v>
      </c>
      <c r="O61" s="25">
        <v>0</v>
      </c>
      <c r="P61" s="26">
        <v>0</v>
      </c>
      <c r="Q61" s="49">
        <v>250</v>
      </c>
      <c r="R61" s="50">
        <v>0</v>
      </c>
      <c r="S61" s="28">
        <f t="shared" si="3"/>
        <v>546.48</v>
      </c>
      <c r="T61" s="28">
        <f t="shared" si="4"/>
        <v>300.56</v>
      </c>
      <c r="U61" s="28">
        <f t="shared" si="5"/>
        <v>189.35</v>
      </c>
      <c r="V61" s="26">
        <f t="shared" si="6"/>
        <v>6751.16</v>
      </c>
    </row>
    <row r="62" spans="1:22" x14ac:dyDescent="0.2">
      <c r="A62" s="30">
        <v>56</v>
      </c>
      <c r="B62" s="30"/>
      <c r="C62" s="45" t="s">
        <v>80</v>
      </c>
      <c r="D62" s="46" t="s">
        <v>84</v>
      </c>
      <c r="E62" s="47">
        <v>2490</v>
      </c>
      <c r="F62" s="48">
        <v>1100</v>
      </c>
      <c r="G62" s="48">
        <v>199</v>
      </c>
      <c r="H62" s="48">
        <f t="shared" si="8"/>
        <v>249</v>
      </c>
      <c r="I62" s="51">
        <f t="shared" si="7"/>
        <v>261.45</v>
      </c>
      <c r="J62" s="25">
        <v>0</v>
      </c>
      <c r="K62" s="25">
        <f t="shared" si="0"/>
        <v>199.2</v>
      </c>
      <c r="L62" s="25">
        <f t="shared" si="1"/>
        <v>249</v>
      </c>
      <c r="M62" s="25">
        <f t="shared" si="2"/>
        <v>298.8</v>
      </c>
      <c r="N62" s="25">
        <v>0</v>
      </c>
      <c r="O62" s="25">
        <v>0</v>
      </c>
      <c r="P62" s="26">
        <v>0</v>
      </c>
      <c r="Q62" s="49">
        <v>250</v>
      </c>
      <c r="R62" s="50">
        <v>0</v>
      </c>
      <c r="S62" s="28">
        <f t="shared" si="3"/>
        <v>504.65</v>
      </c>
      <c r="T62" s="28">
        <f t="shared" si="4"/>
        <v>277.56</v>
      </c>
      <c r="U62" s="28">
        <f t="shared" si="5"/>
        <v>174.86</v>
      </c>
      <c r="V62" s="26">
        <f t="shared" si="6"/>
        <v>6253.52</v>
      </c>
    </row>
    <row r="63" spans="1:22" x14ac:dyDescent="0.2">
      <c r="A63" s="18">
        <v>57</v>
      </c>
      <c r="B63" s="18"/>
      <c r="C63" s="45" t="s">
        <v>80</v>
      </c>
      <c r="D63" s="46" t="s">
        <v>85</v>
      </c>
      <c r="E63" s="47">
        <v>2094</v>
      </c>
      <c r="F63" s="48">
        <v>1100</v>
      </c>
      <c r="G63" s="48">
        <v>168</v>
      </c>
      <c r="H63" s="48">
        <f t="shared" si="8"/>
        <v>209.4</v>
      </c>
      <c r="I63" s="51">
        <f t="shared" si="7"/>
        <v>219.87</v>
      </c>
      <c r="J63" s="25">
        <v>0</v>
      </c>
      <c r="K63" s="25">
        <f t="shared" si="0"/>
        <v>167.52</v>
      </c>
      <c r="L63" s="25">
        <f t="shared" si="1"/>
        <v>209.4</v>
      </c>
      <c r="M63" s="25">
        <f t="shared" si="2"/>
        <v>251.28</v>
      </c>
      <c r="N63" s="25">
        <v>0</v>
      </c>
      <c r="O63" s="25">
        <v>0</v>
      </c>
      <c r="P63" s="26">
        <v>0</v>
      </c>
      <c r="Q63" s="49">
        <v>250</v>
      </c>
      <c r="R63" s="50">
        <v>0</v>
      </c>
      <c r="S63" s="28">
        <f t="shared" si="3"/>
        <v>441.95</v>
      </c>
      <c r="T63" s="28">
        <f t="shared" si="4"/>
        <v>243.07</v>
      </c>
      <c r="U63" s="28">
        <f t="shared" si="5"/>
        <v>153.13</v>
      </c>
      <c r="V63" s="26">
        <f t="shared" si="6"/>
        <v>5507.62</v>
      </c>
    </row>
    <row r="64" spans="1:22" x14ac:dyDescent="0.2">
      <c r="A64" s="30">
        <v>58</v>
      </c>
      <c r="B64" s="30"/>
      <c r="C64" s="45" t="s">
        <v>80</v>
      </c>
      <c r="D64" s="46" t="s">
        <v>86</v>
      </c>
      <c r="E64" s="47">
        <v>1962</v>
      </c>
      <c r="F64" s="48">
        <v>1100</v>
      </c>
      <c r="G64" s="48">
        <v>157</v>
      </c>
      <c r="H64" s="48">
        <f t="shared" si="8"/>
        <v>196.2</v>
      </c>
      <c r="I64" s="51">
        <f t="shared" si="7"/>
        <v>206.01</v>
      </c>
      <c r="J64" s="25">
        <v>0</v>
      </c>
      <c r="K64" s="25">
        <f t="shared" si="0"/>
        <v>156.96</v>
      </c>
      <c r="L64" s="25">
        <f t="shared" si="1"/>
        <v>196.2</v>
      </c>
      <c r="M64" s="25">
        <f t="shared" si="2"/>
        <v>235.44</v>
      </c>
      <c r="N64" s="25">
        <v>0</v>
      </c>
      <c r="O64" s="25">
        <v>0</v>
      </c>
      <c r="P64" s="26">
        <v>0</v>
      </c>
      <c r="Q64" s="49">
        <v>250</v>
      </c>
      <c r="R64" s="50">
        <v>0</v>
      </c>
      <c r="S64" s="28">
        <f t="shared" si="3"/>
        <v>420.98</v>
      </c>
      <c r="T64" s="28">
        <f t="shared" si="4"/>
        <v>231.54</v>
      </c>
      <c r="U64" s="28">
        <f t="shared" si="5"/>
        <v>145.87</v>
      </c>
      <c r="V64" s="26">
        <f t="shared" si="6"/>
        <v>5258.2</v>
      </c>
    </row>
    <row r="65" spans="1:25" x14ac:dyDescent="0.2">
      <c r="A65" s="18">
        <v>59</v>
      </c>
      <c r="B65" s="18"/>
      <c r="C65" s="45" t="s">
        <v>80</v>
      </c>
      <c r="D65" s="46" t="s">
        <v>87</v>
      </c>
      <c r="E65" s="47">
        <v>1698</v>
      </c>
      <c r="F65" s="48">
        <v>1100</v>
      </c>
      <c r="G65" s="48">
        <v>136</v>
      </c>
      <c r="H65" s="48">
        <f t="shared" si="8"/>
        <v>169.8</v>
      </c>
      <c r="I65" s="51">
        <f t="shared" si="7"/>
        <v>178.29</v>
      </c>
      <c r="J65" s="25">
        <v>0</v>
      </c>
      <c r="K65" s="25">
        <f t="shared" si="0"/>
        <v>135.84</v>
      </c>
      <c r="L65" s="25">
        <f t="shared" si="1"/>
        <v>169.8</v>
      </c>
      <c r="M65" s="25">
        <f t="shared" si="2"/>
        <v>203.76</v>
      </c>
      <c r="N65" s="25">
        <v>0</v>
      </c>
      <c r="O65" s="25">
        <v>0</v>
      </c>
      <c r="P65" s="26">
        <v>0</v>
      </c>
      <c r="Q65" s="49">
        <v>250</v>
      </c>
      <c r="R65" s="50">
        <v>0</v>
      </c>
      <c r="S65" s="28">
        <f t="shared" si="3"/>
        <v>379.15</v>
      </c>
      <c r="T65" s="28">
        <f t="shared" si="4"/>
        <v>208.53</v>
      </c>
      <c r="U65" s="28">
        <f t="shared" si="5"/>
        <v>131.38</v>
      </c>
      <c r="V65" s="26">
        <f t="shared" si="6"/>
        <v>4760.55</v>
      </c>
    </row>
    <row r="66" spans="1:25" x14ac:dyDescent="0.2">
      <c r="A66" s="30">
        <v>60</v>
      </c>
      <c r="B66" s="30"/>
      <c r="C66" s="45"/>
      <c r="D66" s="46" t="s">
        <v>88</v>
      </c>
      <c r="E66" s="47">
        <v>3307</v>
      </c>
      <c r="F66" s="48">
        <v>0</v>
      </c>
      <c r="G66" s="48">
        <v>218</v>
      </c>
      <c r="H66" s="48">
        <v>0</v>
      </c>
      <c r="I66" s="51">
        <v>0</v>
      </c>
      <c r="J66" s="25">
        <v>0</v>
      </c>
      <c r="K66" s="25">
        <f t="shared" si="0"/>
        <v>264.56</v>
      </c>
      <c r="L66" s="25">
        <f t="shared" si="1"/>
        <v>330.7</v>
      </c>
      <c r="M66" s="25">
        <f t="shared" si="2"/>
        <v>396.84</v>
      </c>
      <c r="N66" s="25">
        <v>0</v>
      </c>
      <c r="O66" s="25">
        <v>0</v>
      </c>
      <c r="P66" s="26">
        <v>0</v>
      </c>
      <c r="Q66" s="49">
        <v>250</v>
      </c>
      <c r="R66" s="50">
        <v>0</v>
      </c>
      <c r="S66" s="28">
        <f t="shared" si="3"/>
        <v>451.71</v>
      </c>
      <c r="T66" s="28">
        <f t="shared" si="4"/>
        <v>248.44</v>
      </c>
      <c r="U66" s="28">
        <f t="shared" si="5"/>
        <v>156.52000000000001</v>
      </c>
      <c r="V66" s="26">
        <f t="shared" si="6"/>
        <v>5623.77</v>
      </c>
      <c r="W66" s="3">
        <v>5373.77</v>
      </c>
      <c r="X66" s="67">
        <f>+V66-W66</f>
        <v>250</v>
      </c>
      <c r="Y66" s="68">
        <f>+W66+X66</f>
        <v>5623.77</v>
      </c>
    </row>
    <row r="67" spans="1:25" x14ac:dyDescent="0.2">
      <c r="A67" s="18">
        <v>61</v>
      </c>
      <c r="B67" s="18"/>
      <c r="C67" s="45" t="s">
        <v>89</v>
      </c>
      <c r="D67" s="46" t="s">
        <v>90</v>
      </c>
      <c r="E67" s="47">
        <v>1324</v>
      </c>
      <c r="F67" s="48">
        <v>580</v>
      </c>
      <c r="G67" s="48">
        <v>106</v>
      </c>
      <c r="H67" s="48">
        <f t="shared" si="8"/>
        <v>132.4</v>
      </c>
      <c r="I67" s="51">
        <f t="shared" si="7"/>
        <v>139.02000000000001</v>
      </c>
      <c r="J67" s="25">
        <v>100</v>
      </c>
      <c r="K67" s="25">
        <f t="shared" si="0"/>
        <v>105.92</v>
      </c>
      <c r="L67" s="25">
        <f t="shared" si="1"/>
        <v>132.4</v>
      </c>
      <c r="M67" s="25">
        <f t="shared" si="2"/>
        <v>158.88</v>
      </c>
      <c r="N67" s="25">
        <v>0</v>
      </c>
      <c r="O67" s="25">
        <v>0</v>
      </c>
      <c r="P67" s="26">
        <v>0</v>
      </c>
      <c r="Q67" s="49">
        <v>250</v>
      </c>
      <c r="R67" s="50">
        <v>0</v>
      </c>
      <c r="S67" s="28">
        <f t="shared" si="3"/>
        <v>277.86</v>
      </c>
      <c r="T67" s="28">
        <f t="shared" si="4"/>
        <v>152.82</v>
      </c>
      <c r="U67" s="28">
        <f t="shared" si="5"/>
        <v>96.28</v>
      </c>
      <c r="V67" s="26">
        <f t="shared" si="6"/>
        <v>3555.58</v>
      </c>
    </row>
    <row r="68" spans="1:25" x14ac:dyDescent="0.2">
      <c r="A68" s="30">
        <v>62</v>
      </c>
      <c r="B68" s="18"/>
      <c r="C68" s="45" t="s">
        <v>89</v>
      </c>
      <c r="D68" s="46" t="s">
        <v>91</v>
      </c>
      <c r="E68" s="47">
        <v>1168</v>
      </c>
      <c r="F68" s="48">
        <v>580</v>
      </c>
      <c r="G68" s="48">
        <v>93</v>
      </c>
      <c r="H68" s="48">
        <f t="shared" si="8"/>
        <v>116.8</v>
      </c>
      <c r="I68" s="51">
        <f t="shared" si="7"/>
        <v>122.64</v>
      </c>
      <c r="J68" s="55">
        <v>338.19</v>
      </c>
      <c r="K68" s="25">
        <f t="shared" si="0"/>
        <v>93.44</v>
      </c>
      <c r="L68" s="25">
        <f t="shared" si="1"/>
        <v>116.8</v>
      </c>
      <c r="M68" s="25">
        <f t="shared" si="2"/>
        <v>140.16</v>
      </c>
      <c r="N68" s="25">
        <v>0</v>
      </c>
      <c r="O68" s="25">
        <v>0</v>
      </c>
      <c r="P68" s="26">
        <v>0</v>
      </c>
      <c r="Q68" s="49">
        <v>250</v>
      </c>
      <c r="R68" s="50">
        <v>0</v>
      </c>
      <c r="S68" s="28">
        <f t="shared" si="3"/>
        <v>276.89999999999998</v>
      </c>
      <c r="T68" s="28">
        <f t="shared" si="4"/>
        <v>152.30000000000001</v>
      </c>
      <c r="U68" s="28">
        <f t="shared" si="5"/>
        <v>95.95</v>
      </c>
      <c r="V68" s="26">
        <f t="shared" si="6"/>
        <v>3544.18</v>
      </c>
    </row>
    <row r="69" spans="1:25" x14ac:dyDescent="0.2">
      <c r="A69" s="18">
        <v>63</v>
      </c>
      <c r="B69" s="30"/>
      <c r="C69" s="45" t="s">
        <v>89</v>
      </c>
      <c r="D69" s="46" t="s">
        <v>92</v>
      </c>
      <c r="E69" s="47">
        <v>1135</v>
      </c>
      <c r="F69" s="48">
        <v>580</v>
      </c>
      <c r="G69" s="48">
        <v>91</v>
      </c>
      <c r="H69" s="48">
        <f t="shared" si="8"/>
        <v>113.5</v>
      </c>
      <c r="I69" s="51">
        <f t="shared" si="7"/>
        <v>119.18</v>
      </c>
      <c r="J69" s="55">
        <v>380.46</v>
      </c>
      <c r="K69" s="25">
        <f t="shared" si="0"/>
        <v>90.8</v>
      </c>
      <c r="L69" s="25">
        <f t="shared" si="1"/>
        <v>113.5</v>
      </c>
      <c r="M69" s="25">
        <f t="shared" si="2"/>
        <v>136.19999999999999</v>
      </c>
      <c r="N69" s="25">
        <v>0</v>
      </c>
      <c r="O69" s="25">
        <v>0</v>
      </c>
      <c r="P69" s="26">
        <v>0</v>
      </c>
      <c r="Q69" s="49">
        <v>250</v>
      </c>
      <c r="R69" s="50">
        <v>0</v>
      </c>
      <c r="S69" s="28">
        <f t="shared" si="3"/>
        <v>275.95999999999998</v>
      </c>
      <c r="T69" s="28">
        <f t="shared" si="4"/>
        <v>151.78</v>
      </c>
      <c r="U69" s="28">
        <f t="shared" si="5"/>
        <v>95.62</v>
      </c>
      <c r="V69" s="26">
        <f t="shared" si="6"/>
        <v>3533</v>
      </c>
    </row>
    <row r="70" spans="1:25" x14ac:dyDescent="0.2">
      <c r="A70" s="30">
        <v>64</v>
      </c>
      <c r="B70" s="18"/>
      <c r="C70" s="45" t="s">
        <v>89</v>
      </c>
      <c r="D70" s="46" t="s">
        <v>93</v>
      </c>
      <c r="E70" s="47">
        <v>1105</v>
      </c>
      <c r="F70" s="48">
        <v>580</v>
      </c>
      <c r="G70" s="48">
        <v>88</v>
      </c>
      <c r="H70" s="48">
        <f t="shared" si="8"/>
        <v>110.5</v>
      </c>
      <c r="I70" s="51">
        <f t="shared" si="7"/>
        <v>116.03</v>
      </c>
      <c r="J70" s="55">
        <v>422.01</v>
      </c>
      <c r="K70" s="25">
        <f t="shared" si="0"/>
        <v>88.4</v>
      </c>
      <c r="L70" s="25">
        <f t="shared" si="1"/>
        <v>110.5</v>
      </c>
      <c r="M70" s="25">
        <f t="shared" si="2"/>
        <v>132.6</v>
      </c>
      <c r="N70" s="25">
        <v>0</v>
      </c>
      <c r="O70" s="25">
        <v>0</v>
      </c>
      <c r="P70" s="26">
        <v>0</v>
      </c>
      <c r="Q70" s="49">
        <v>250</v>
      </c>
      <c r="R70" s="50">
        <v>0</v>
      </c>
      <c r="S70" s="28">
        <f t="shared" si="3"/>
        <v>275.3</v>
      </c>
      <c r="T70" s="28">
        <f t="shared" si="4"/>
        <v>151.41999999999999</v>
      </c>
      <c r="U70" s="28">
        <f t="shared" si="5"/>
        <v>95.39</v>
      </c>
      <c r="V70" s="26">
        <f t="shared" si="6"/>
        <v>3525.15</v>
      </c>
    </row>
    <row r="71" spans="1:25" x14ac:dyDescent="0.2">
      <c r="A71" s="18">
        <v>65</v>
      </c>
      <c r="B71" s="30"/>
      <c r="C71" s="45" t="s">
        <v>94</v>
      </c>
      <c r="D71" s="46" t="s">
        <v>95</v>
      </c>
      <c r="E71" s="47">
        <v>1682</v>
      </c>
      <c r="F71" s="48">
        <v>600</v>
      </c>
      <c r="G71" s="48">
        <v>135</v>
      </c>
      <c r="H71" s="48">
        <f t="shared" si="8"/>
        <v>168.2</v>
      </c>
      <c r="I71" s="51">
        <f t="shared" si="7"/>
        <v>176.61</v>
      </c>
      <c r="J71" s="55">
        <v>0</v>
      </c>
      <c r="K71" s="25">
        <f t="shared" si="0"/>
        <v>134.56</v>
      </c>
      <c r="L71" s="25">
        <f t="shared" si="1"/>
        <v>168.2</v>
      </c>
      <c r="M71" s="25">
        <f t="shared" si="2"/>
        <v>201.84</v>
      </c>
      <c r="N71" s="25">
        <v>0</v>
      </c>
      <c r="O71" s="25">
        <v>0</v>
      </c>
      <c r="P71" s="26">
        <v>0</v>
      </c>
      <c r="Q71" s="49">
        <v>250</v>
      </c>
      <c r="R71" s="50">
        <v>0</v>
      </c>
      <c r="S71" s="28">
        <f t="shared" si="3"/>
        <v>326.64</v>
      </c>
      <c r="T71" s="28">
        <f t="shared" si="4"/>
        <v>179.65</v>
      </c>
      <c r="U71" s="28">
        <f t="shared" si="5"/>
        <v>113.18</v>
      </c>
      <c r="V71" s="26">
        <f t="shared" si="6"/>
        <v>4135.88</v>
      </c>
    </row>
    <row r="72" spans="1:25" x14ac:dyDescent="0.2">
      <c r="A72" s="30">
        <v>66</v>
      </c>
      <c r="B72" s="18"/>
      <c r="C72" s="45" t="s">
        <v>94</v>
      </c>
      <c r="D72" s="46" t="s">
        <v>96</v>
      </c>
      <c r="E72" s="47">
        <v>1555</v>
      </c>
      <c r="F72" s="48">
        <v>600</v>
      </c>
      <c r="G72" s="48">
        <v>124</v>
      </c>
      <c r="H72" s="48">
        <f t="shared" si="8"/>
        <v>155.5</v>
      </c>
      <c r="I72" s="51">
        <f t="shared" si="7"/>
        <v>163.28</v>
      </c>
      <c r="J72" s="55">
        <v>0</v>
      </c>
      <c r="K72" s="25">
        <f t="shared" ref="K72:K87" si="9">ROUND(SUM(E72*0.08),2)</f>
        <v>124.4</v>
      </c>
      <c r="L72" s="25">
        <f t="shared" ref="L72:L87" si="10">ROUND(SUM(E72*0.1),2)</f>
        <v>155.5</v>
      </c>
      <c r="M72" s="25">
        <f t="shared" ref="M72:M87" si="11">ROUND(SUM(E72*0.12),2)</f>
        <v>186.6</v>
      </c>
      <c r="N72" s="25">
        <v>0</v>
      </c>
      <c r="O72" s="25">
        <v>0</v>
      </c>
      <c r="P72" s="26">
        <v>0</v>
      </c>
      <c r="Q72" s="49">
        <v>250</v>
      </c>
      <c r="R72" s="50">
        <v>0</v>
      </c>
      <c r="S72" s="28">
        <f t="shared" ref="S72:S87" si="12">ROUND(SUM(E72:O72,R72)*0.1,2)</f>
        <v>306.43</v>
      </c>
      <c r="T72" s="28">
        <f t="shared" ref="T72:T87" si="13">ROUND(SUM(E72:O72,R72,S72)*0.05,2)</f>
        <v>168.54</v>
      </c>
      <c r="U72" s="28">
        <f t="shared" ref="U72:U87" si="14">ROUND(SUM(E72:N72,R72:T72)*0.03,2)</f>
        <v>106.18</v>
      </c>
      <c r="V72" s="26">
        <f t="shared" ref="V72:V87" si="15">ROUND(SUM(E72:U72),2)</f>
        <v>3895.43</v>
      </c>
    </row>
    <row r="73" spans="1:25" x14ac:dyDescent="0.2">
      <c r="A73" s="18">
        <v>67</v>
      </c>
      <c r="B73" s="30"/>
      <c r="C73" s="45" t="s">
        <v>94</v>
      </c>
      <c r="D73" s="46" t="s">
        <v>97</v>
      </c>
      <c r="E73" s="47">
        <v>1460</v>
      </c>
      <c r="F73" s="48">
        <v>600</v>
      </c>
      <c r="G73" s="48">
        <v>117</v>
      </c>
      <c r="H73" s="48">
        <f t="shared" si="8"/>
        <v>146</v>
      </c>
      <c r="I73" s="51">
        <f t="shared" si="7"/>
        <v>153.30000000000001</v>
      </c>
      <c r="J73" s="55">
        <v>0</v>
      </c>
      <c r="K73" s="25">
        <f t="shared" si="9"/>
        <v>116.8</v>
      </c>
      <c r="L73" s="25">
        <f t="shared" si="10"/>
        <v>146</v>
      </c>
      <c r="M73" s="25">
        <f t="shared" si="11"/>
        <v>175.2</v>
      </c>
      <c r="N73" s="25">
        <v>0</v>
      </c>
      <c r="O73" s="25">
        <v>0</v>
      </c>
      <c r="P73" s="26">
        <v>0</v>
      </c>
      <c r="Q73" s="49">
        <v>250</v>
      </c>
      <c r="R73" s="50">
        <v>0</v>
      </c>
      <c r="S73" s="28">
        <f t="shared" si="12"/>
        <v>291.43</v>
      </c>
      <c r="T73" s="28">
        <f t="shared" si="13"/>
        <v>160.29</v>
      </c>
      <c r="U73" s="28">
        <f t="shared" si="14"/>
        <v>100.98</v>
      </c>
      <c r="V73" s="26">
        <f t="shared" si="15"/>
        <v>3717</v>
      </c>
    </row>
    <row r="74" spans="1:25" x14ac:dyDescent="0.2">
      <c r="A74" s="30">
        <v>68</v>
      </c>
      <c r="B74" s="18"/>
      <c r="C74" s="45" t="s">
        <v>94</v>
      </c>
      <c r="D74" s="46" t="s">
        <v>98</v>
      </c>
      <c r="E74" s="47">
        <v>1381</v>
      </c>
      <c r="F74" s="48">
        <v>600</v>
      </c>
      <c r="G74" s="48">
        <v>110</v>
      </c>
      <c r="H74" s="48">
        <f t="shared" si="8"/>
        <v>138.1</v>
      </c>
      <c r="I74" s="51">
        <f t="shared" ref="I74:I87" si="16">ROUND(0.105*E74,2)</f>
        <v>145.01</v>
      </c>
      <c r="J74" s="55">
        <v>0</v>
      </c>
      <c r="K74" s="25">
        <f t="shared" si="9"/>
        <v>110.48</v>
      </c>
      <c r="L74" s="25">
        <f t="shared" si="10"/>
        <v>138.1</v>
      </c>
      <c r="M74" s="25">
        <f t="shared" si="11"/>
        <v>165.72</v>
      </c>
      <c r="N74" s="25">
        <v>0</v>
      </c>
      <c r="O74" s="25">
        <v>0</v>
      </c>
      <c r="P74" s="26">
        <v>0</v>
      </c>
      <c r="Q74" s="49">
        <v>250</v>
      </c>
      <c r="R74" s="50">
        <v>0</v>
      </c>
      <c r="S74" s="28">
        <f t="shared" si="12"/>
        <v>278.83999999999997</v>
      </c>
      <c r="T74" s="28">
        <f t="shared" si="13"/>
        <v>153.36000000000001</v>
      </c>
      <c r="U74" s="28">
        <f t="shared" si="14"/>
        <v>96.62</v>
      </c>
      <c r="V74" s="26">
        <f t="shared" si="15"/>
        <v>3567.23</v>
      </c>
    </row>
    <row r="75" spans="1:25" x14ac:dyDescent="0.2">
      <c r="A75" s="18">
        <v>69</v>
      </c>
      <c r="B75" s="30"/>
      <c r="C75" s="45" t="s">
        <v>94</v>
      </c>
      <c r="D75" s="46" t="s">
        <v>99</v>
      </c>
      <c r="E75" s="47">
        <v>1286</v>
      </c>
      <c r="F75" s="48">
        <v>600</v>
      </c>
      <c r="G75" s="48">
        <v>103</v>
      </c>
      <c r="H75" s="48">
        <f t="shared" si="8"/>
        <v>128.6</v>
      </c>
      <c r="I75" s="51">
        <f t="shared" si="16"/>
        <v>135.03</v>
      </c>
      <c r="J75" s="55">
        <v>146.18</v>
      </c>
      <c r="K75" s="25">
        <f t="shared" si="9"/>
        <v>102.88</v>
      </c>
      <c r="L75" s="25">
        <f t="shared" si="10"/>
        <v>128.6</v>
      </c>
      <c r="M75" s="25">
        <f t="shared" si="11"/>
        <v>154.32</v>
      </c>
      <c r="N75" s="25">
        <v>0</v>
      </c>
      <c r="O75" s="25">
        <v>0</v>
      </c>
      <c r="P75" s="26">
        <v>0</v>
      </c>
      <c r="Q75" s="49">
        <v>250</v>
      </c>
      <c r="R75" s="50">
        <v>0</v>
      </c>
      <c r="S75" s="28">
        <f t="shared" si="12"/>
        <v>278.45999999999998</v>
      </c>
      <c r="T75" s="28">
        <f t="shared" si="13"/>
        <v>153.15</v>
      </c>
      <c r="U75" s="28">
        <f t="shared" si="14"/>
        <v>96.49</v>
      </c>
      <c r="V75" s="26">
        <f t="shared" si="15"/>
        <v>3562.71</v>
      </c>
    </row>
    <row r="76" spans="1:25" x14ac:dyDescent="0.2">
      <c r="A76" s="30">
        <v>70</v>
      </c>
      <c r="B76" s="18"/>
      <c r="C76" s="45" t="s">
        <v>94</v>
      </c>
      <c r="D76" s="46" t="s">
        <v>100</v>
      </c>
      <c r="E76" s="47">
        <v>1192</v>
      </c>
      <c r="F76" s="48">
        <v>600</v>
      </c>
      <c r="G76" s="48">
        <v>95</v>
      </c>
      <c r="H76" s="48">
        <f t="shared" si="8"/>
        <v>119.2</v>
      </c>
      <c r="I76" s="51">
        <f t="shared" si="16"/>
        <v>125.16</v>
      </c>
      <c r="J76" s="55">
        <v>338.19</v>
      </c>
      <c r="K76" s="25">
        <f t="shared" si="9"/>
        <v>95.36</v>
      </c>
      <c r="L76" s="25">
        <f t="shared" si="10"/>
        <v>119.2</v>
      </c>
      <c r="M76" s="25">
        <f t="shared" si="11"/>
        <v>143.04</v>
      </c>
      <c r="N76" s="25">
        <v>0</v>
      </c>
      <c r="O76" s="25">
        <v>0</v>
      </c>
      <c r="P76" s="26">
        <v>0</v>
      </c>
      <c r="Q76" s="49">
        <v>250</v>
      </c>
      <c r="R76" s="50">
        <v>0</v>
      </c>
      <c r="S76" s="28">
        <f>ROUND(SUM(E76:O76,R76)*0.1,2)</f>
        <v>282.72000000000003</v>
      </c>
      <c r="T76" s="28">
        <f t="shared" si="13"/>
        <v>155.49</v>
      </c>
      <c r="U76" s="28">
        <f t="shared" si="14"/>
        <v>97.96</v>
      </c>
      <c r="V76" s="26">
        <f t="shared" si="15"/>
        <v>3613.32</v>
      </c>
    </row>
    <row r="77" spans="1:25" x14ac:dyDescent="0.2">
      <c r="A77" s="18">
        <v>71</v>
      </c>
      <c r="B77" s="30"/>
      <c r="C77" s="45" t="s">
        <v>94</v>
      </c>
      <c r="D77" s="46" t="s">
        <v>101</v>
      </c>
      <c r="E77" s="47">
        <v>1253</v>
      </c>
      <c r="F77" s="48">
        <v>600</v>
      </c>
      <c r="G77" s="48">
        <v>100</v>
      </c>
      <c r="H77" s="48">
        <f t="shared" si="8"/>
        <v>125.3</v>
      </c>
      <c r="I77" s="51">
        <f t="shared" si="16"/>
        <v>131.57</v>
      </c>
      <c r="J77" s="55">
        <v>246.18</v>
      </c>
      <c r="K77" s="25">
        <f t="shared" si="9"/>
        <v>100.24</v>
      </c>
      <c r="L77" s="25">
        <f t="shared" si="10"/>
        <v>125.3</v>
      </c>
      <c r="M77" s="25">
        <f t="shared" si="11"/>
        <v>150.36000000000001</v>
      </c>
      <c r="N77" s="25">
        <v>0</v>
      </c>
      <c r="O77" s="25">
        <v>0</v>
      </c>
      <c r="P77" s="26">
        <v>0</v>
      </c>
      <c r="Q77" s="49">
        <v>250</v>
      </c>
      <c r="R77" s="50">
        <v>0</v>
      </c>
      <c r="S77" s="28">
        <f t="shared" si="12"/>
        <v>283.2</v>
      </c>
      <c r="T77" s="28">
        <f t="shared" si="13"/>
        <v>155.76</v>
      </c>
      <c r="U77" s="28">
        <f t="shared" si="14"/>
        <v>98.13</v>
      </c>
      <c r="V77" s="26">
        <f t="shared" si="15"/>
        <v>3619.04</v>
      </c>
    </row>
    <row r="78" spans="1:25" x14ac:dyDescent="0.2">
      <c r="A78" s="30">
        <v>72</v>
      </c>
      <c r="B78" s="18"/>
      <c r="C78" s="45" t="s">
        <v>94</v>
      </c>
      <c r="D78" s="46" t="s">
        <v>102</v>
      </c>
      <c r="E78" s="47">
        <v>1192</v>
      </c>
      <c r="F78" s="48">
        <v>600</v>
      </c>
      <c r="G78" s="48">
        <v>95</v>
      </c>
      <c r="H78" s="48">
        <f t="shared" si="8"/>
        <v>119.2</v>
      </c>
      <c r="I78" s="51">
        <f t="shared" si="16"/>
        <v>125.16</v>
      </c>
      <c r="J78" s="55">
        <v>338.19</v>
      </c>
      <c r="K78" s="25">
        <f t="shared" si="9"/>
        <v>95.36</v>
      </c>
      <c r="L78" s="25">
        <f t="shared" si="10"/>
        <v>119.2</v>
      </c>
      <c r="M78" s="25">
        <f t="shared" si="11"/>
        <v>143.04</v>
      </c>
      <c r="N78" s="25">
        <v>0</v>
      </c>
      <c r="O78" s="25">
        <v>0</v>
      </c>
      <c r="P78" s="26">
        <v>0</v>
      </c>
      <c r="Q78" s="49">
        <v>250</v>
      </c>
      <c r="R78" s="50">
        <v>0</v>
      </c>
      <c r="S78" s="28">
        <f t="shared" si="12"/>
        <v>282.72000000000003</v>
      </c>
      <c r="T78" s="28">
        <f t="shared" si="13"/>
        <v>155.49</v>
      </c>
      <c r="U78" s="28">
        <f t="shared" si="14"/>
        <v>97.96</v>
      </c>
      <c r="V78" s="26">
        <f t="shared" si="15"/>
        <v>3613.32</v>
      </c>
    </row>
    <row r="79" spans="1:25" s="9" customFormat="1" x14ac:dyDescent="0.2">
      <c r="A79" s="18">
        <v>73</v>
      </c>
      <c r="B79" s="30"/>
      <c r="C79" s="45" t="s">
        <v>94</v>
      </c>
      <c r="D79" s="46" t="s">
        <v>103</v>
      </c>
      <c r="E79" s="47">
        <v>1159</v>
      </c>
      <c r="F79" s="48">
        <v>600</v>
      </c>
      <c r="G79" s="48">
        <v>93</v>
      </c>
      <c r="H79" s="48">
        <f t="shared" si="8"/>
        <v>115.9</v>
      </c>
      <c r="I79" s="51">
        <f t="shared" si="16"/>
        <v>121.7</v>
      </c>
      <c r="J79" s="51">
        <v>338.19</v>
      </c>
      <c r="K79" s="25">
        <f t="shared" si="9"/>
        <v>92.72</v>
      </c>
      <c r="L79" s="25">
        <f t="shared" si="10"/>
        <v>115.9</v>
      </c>
      <c r="M79" s="25">
        <f t="shared" si="11"/>
        <v>139.08000000000001</v>
      </c>
      <c r="N79" s="36">
        <v>0</v>
      </c>
      <c r="O79" s="36">
        <v>0</v>
      </c>
      <c r="P79" s="52">
        <v>0</v>
      </c>
      <c r="Q79" s="49">
        <v>250</v>
      </c>
      <c r="R79" s="50">
        <v>0</v>
      </c>
      <c r="S79" s="28">
        <f t="shared" si="12"/>
        <v>277.55</v>
      </c>
      <c r="T79" s="28">
        <f t="shared" si="13"/>
        <v>152.65</v>
      </c>
      <c r="U79" s="28">
        <f t="shared" si="14"/>
        <v>96.17</v>
      </c>
      <c r="V79" s="26">
        <f t="shared" si="15"/>
        <v>3551.86</v>
      </c>
    </row>
    <row r="80" spans="1:25" ht="13.5" thickBot="1" x14ac:dyDescent="0.25">
      <c r="A80" s="30">
        <v>74</v>
      </c>
      <c r="B80" s="58"/>
      <c r="C80" s="54" t="s">
        <v>94</v>
      </c>
      <c r="D80" s="46" t="s">
        <v>104</v>
      </c>
      <c r="E80" s="47">
        <v>1128</v>
      </c>
      <c r="F80" s="48">
        <v>600</v>
      </c>
      <c r="G80" s="48">
        <v>90</v>
      </c>
      <c r="H80" s="48">
        <f t="shared" si="8"/>
        <v>112.8</v>
      </c>
      <c r="I80" s="51">
        <f t="shared" si="16"/>
        <v>118.44</v>
      </c>
      <c r="J80" s="51">
        <v>370.46</v>
      </c>
      <c r="K80" s="25">
        <f t="shared" si="9"/>
        <v>90.24</v>
      </c>
      <c r="L80" s="25">
        <f t="shared" si="10"/>
        <v>112.8</v>
      </c>
      <c r="M80" s="25">
        <f t="shared" si="11"/>
        <v>135.36000000000001</v>
      </c>
      <c r="N80" s="36">
        <v>0</v>
      </c>
      <c r="O80" s="36">
        <v>0</v>
      </c>
      <c r="P80" s="52">
        <v>0</v>
      </c>
      <c r="Q80" s="49">
        <v>250</v>
      </c>
      <c r="R80" s="50">
        <v>0</v>
      </c>
      <c r="S80" s="28">
        <f t="shared" si="12"/>
        <v>275.81</v>
      </c>
      <c r="T80" s="28">
        <f t="shared" si="13"/>
        <v>151.69999999999999</v>
      </c>
      <c r="U80" s="28">
        <f t="shared" si="14"/>
        <v>95.57</v>
      </c>
      <c r="V80" s="26">
        <f t="shared" si="15"/>
        <v>3531.18</v>
      </c>
    </row>
    <row r="81" spans="1:24" x14ac:dyDescent="0.2">
      <c r="A81" s="18">
        <v>75</v>
      </c>
      <c r="B81" s="18"/>
      <c r="C81" s="40" t="s">
        <v>105</v>
      </c>
      <c r="D81" s="46" t="s">
        <v>111</v>
      </c>
      <c r="E81" s="47">
        <v>1168</v>
      </c>
      <c r="F81" s="48">
        <v>580</v>
      </c>
      <c r="G81" s="48">
        <v>93</v>
      </c>
      <c r="H81" s="48">
        <f t="shared" si="8"/>
        <v>116.8</v>
      </c>
      <c r="I81" s="51">
        <f t="shared" si="16"/>
        <v>122.64</v>
      </c>
      <c r="J81" s="51">
        <v>92.01</v>
      </c>
      <c r="K81" s="25">
        <f t="shared" si="9"/>
        <v>93.44</v>
      </c>
      <c r="L81" s="25">
        <f t="shared" si="10"/>
        <v>116.8</v>
      </c>
      <c r="M81" s="25">
        <f t="shared" si="11"/>
        <v>140.16</v>
      </c>
      <c r="N81" s="36">
        <v>1500</v>
      </c>
      <c r="O81" s="36">
        <v>0</v>
      </c>
      <c r="P81" s="52">
        <v>0</v>
      </c>
      <c r="Q81" s="49">
        <v>250</v>
      </c>
      <c r="R81" s="50">
        <v>0</v>
      </c>
      <c r="S81" s="28">
        <f t="shared" si="12"/>
        <v>402.29</v>
      </c>
      <c r="T81" s="28">
        <f t="shared" si="13"/>
        <v>221.26</v>
      </c>
      <c r="U81" s="28">
        <f t="shared" si="14"/>
        <v>139.38999999999999</v>
      </c>
      <c r="V81" s="26">
        <f t="shared" si="15"/>
        <v>5035.79</v>
      </c>
      <c r="X81" s="67"/>
    </row>
    <row r="82" spans="1:24" x14ac:dyDescent="0.2">
      <c r="A82" s="30">
        <v>76</v>
      </c>
      <c r="B82" s="18"/>
      <c r="C82" s="45" t="s">
        <v>105</v>
      </c>
      <c r="D82" s="46" t="s">
        <v>106</v>
      </c>
      <c r="E82" s="47">
        <v>1135</v>
      </c>
      <c r="F82" s="48">
        <v>580</v>
      </c>
      <c r="G82" s="48">
        <v>91</v>
      </c>
      <c r="H82" s="48">
        <f t="shared" si="8"/>
        <v>113.5</v>
      </c>
      <c r="I82" s="51">
        <f t="shared" si="16"/>
        <v>119.18</v>
      </c>
      <c r="J82" s="51">
        <v>380.46</v>
      </c>
      <c r="K82" s="25">
        <f t="shared" si="9"/>
        <v>90.8</v>
      </c>
      <c r="L82" s="25">
        <f t="shared" si="10"/>
        <v>113.5</v>
      </c>
      <c r="M82" s="25">
        <f t="shared" si="11"/>
        <v>136.19999999999999</v>
      </c>
      <c r="N82" s="36">
        <v>0</v>
      </c>
      <c r="O82" s="36">
        <v>0</v>
      </c>
      <c r="P82" s="52">
        <v>0</v>
      </c>
      <c r="Q82" s="49">
        <v>250</v>
      </c>
      <c r="R82" s="50">
        <v>0</v>
      </c>
      <c r="S82" s="28">
        <f t="shared" si="12"/>
        <v>275.95999999999998</v>
      </c>
      <c r="T82" s="28">
        <f t="shared" si="13"/>
        <v>151.78</v>
      </c>
      <c r="U82" s="28">
        <f t="shared" si="14"/>
        <v>95.62</v>
      </c>
      <c r="V82" s="26">
        <f t="shared" si="15"/>
        <v>3533</v>
      </c>
    </row>
    <row r="83" spans="1:24" x14ac:dyDescent="0.2">
      <c r="A83" s="18">
        <v>77</v>
      </c>
      <c r="B83" s="18"/>
      <c r="C83" s="40" t="s">
        <v>105</v>
      </c>
      <c r="D83" s="46" t="s">
        <v>107</v>
      </c>
      <c r="E83" s="47">
        <v>1105</v>
      </c>
      <c r="F83" s="48">
        <v>580</v>
      </c>
      <c r="G83" s="48">
        <v>88</v>
      </c>
      <c r="H83" s="48">
        <f t="shared" si="8"/>
        <v>110.5</v>
      </c>
      <c r="I83" s="51">
        <f t="shared" si="16"/>
        <v>116.03</v>
      </c>
      <c r="J83" s="51">
        <v>422.01</v>
      </c>
      <c r="K83" s="25">
        <f t="shared" si="9"/>
        <v>88.4</v>
      </c>
      <c r="L83" s="25">
        <f t="shared" si="10"/>
        <v>110.5</v>
      </c>
      <c r="M83" s="25">
        <f t="shared" si="11"/>
        <v>132.6</v>
      </c>
      <c r="N83" s="36">
        <v>0</v>
      </c>
      <c r="O83" s="36">
        <v>0</v>
      </c>
      <c r="P83" s="52">
        <v>0</v>
      </c>
      <c r="Q83" s="49">
        <v>250</v>
      </c>
      <c r="R83" s="50">
        <v>0</v>
      </c>
      <c r="S83" s="28">
        <f t="shared" si="12"/>
        <v>275.3</v>
      </c>
      <c r="T83" s="28">
        <f t="shared" si="13"/>
        <v>151.41999999999999</v>
      </c>
      <c r="U83" s="28">
        <f t="shared" si="14"/>
        <v>95.39</v>
      </c>
      <c r="V83" s="26">
        <f t="shared" si="15"/>
        <v>3525.15</v>
      </c>
    </row>
    <row r="84" spans="1:24" x14ac:dyDescent="0.2">
      <c r="A84" s="30">
        <v>78</v>
      </c>
      <c r="B84" s="18"/>
      <c r="C84" s="40" t="s">
        <v>105</v>
      </c>
      <c r="D84" s="46" t="s">
        <v>108</v>
      </c>
      <c r="E84" s="47">
        <v>1105</v>
      </c>
      <c r="F84" s="48">
        <v>580</v>
      </c>
      <c r="G84" s="48">
        <v>88</v>
      </c>
      <c r="H84" s="48">
        <f t="shared" si="8"/>
        <v>110.5</v>
      </c>
      <c r="I84" s="51">
        <f t="shared" si="16"/>
        <v>116.03</v>
      </c>
      <c r="J84" s="51">
        <v>175.83</v>
      </c>
      <c r="K84" s="25">
        <f t="shared" si="9"/>
        <v>88.4</v>
      </c>
      <c r="L84" s="25">
        <f t="shared" si="10"/>
        <v>110.5</v>
      </c>
      <c r="M84" s="25">
        <f t="shared" si="11"/>
        <v>132.6</v>
      </c>
      <c r="N84" s="36">
        <v>1500</v>
      </c>
      <c r="O84" s="36">
        <v>0</v>
      </c>
      <c r="P84" s="52">
        <v>0</v>
      </c>
      <c r="Q84" s="49">
        <v>250</v>
      </c>
      <c r="R84" s="50">
        <v>0</v>
      </c>
      <c r="S84" s="28">
        <f t="shared" si="12"/>
        <v>400.69</v>
      </c>
      <c r="T84" s="28">
        <f t="shared" si="13"/>
        <v>220.38</v>
      </c>
      <c r="U84" s="28">
        <f t="shared" si="14"/>
        <v>138.84</v>
      </c>
      <c r="V84" s="26">
        <f t="shared" si="15"/>
        <v>5016.7700000000004</v>
      </c>
    </row>
    <row r="85" spans="1:24" x14ac:dyDescent="0.2">
      <c r="A85" s="18">
        <v>79</v>
      </c>
      <c r="B85" s="18"/>
      <c r="C85" s="40" t="s">
        <v>105</v>
      </c>
      <c r="D85" s="46" t="s">
        <v>108</v>
      </c>
      <c r="E85" s="47">
        <v>1105</v>
      </c>
      <c r="F85" s="48">
        <v>580</v>
      </c>
      <c r="G85" s="48">
        <v>88</v>
      </c>
      <c r="H85" s="48">
        <f t="shared" ref="H85:H87" si="17">ROUND(E85*0.1,2)</f>
        <v>110.5</v>
      </c>
      <c r="I85" s="51">
        <f t="shared" si="16"/>
        <v>116.03</v>
      </c>
      <c r="J85" s="51">
        <v>175.83</v>
      </c>
      <c r="K85" s="25">
        <f t="shared" si="9"/>
        <v>88.4</v>
      </c>
      <c r="L85" s="25">
        <f t="shared" si="10"/>
        <v>110.5</v>
      </c>
      <c r="M85" s="25">
        <f t="shared" si="11"/>
        <v>132.6</v>
      </c>
      <c r="N85" s="36">
        <v>1000</v>
      </c>
      <c r="O85" s="36">
        <v>0</v>
      </c>
      <c r="P85" s="52">
        <v>0</v>
      </c>
      <c r="Q85" s="49">
        <v>250</v>
      </c>
      <c r="R85" s="50">
        <v>0</v>
      </c>
      <c r="S85" s="28">
        <f t="shared" si="12"/>
        <v>350.69</v>
      </c>
      <c r="T85" s="28">
        <f t="shared" si="13"/>
        <v>192.88</v>
      </c>
      <c r="U85" s="28">
        <f t="shared" si="14"/>
        <v>121.51</v>
      </c>
      <c r="V85" s="26">
        <f t="shared" si="15"/>
        <v>4421.9399999999996</v>
      </c>
    </row>
    <row r="86" spans="1:24" x14ac:dyDescent="0.2">
      <c r="A86" s="30">
        <v>80</v>
      </c>
      <c r="B86" s="18"/>
      <c r="C86" s="45" t="s">
        <v>105</v>
      </c>
      <c r="D86" s="46" t="s">
        <v>109</v>
      </c>
      <c r="E86" s="47">
        <v>1074</v>
      </c>
      <c r="F86" s="48">
        <v>580</v>
      </c>
      <c r="G86" s="48">
        <v>86</v>
      </c>
      <c r="H86" s="48">
        <f t="shared" si="17"/>
        <v>107.4</v>
      </c>
      <c r="I86" s="51">
        <f t="shared" si="16"/>
        <v>112.77</v>
      </c>
      <c r="J86" s="55">
        <v>465.04</v>
      </c>
      <c r="K86" s="25">
        <f t="shared" si="9"/>
        <v>85.92</v>
      </c>
      <c r="L86" s="25">
        <f t="shared" si="10"/>
        <v>107.4</v>
      </c>
      <c r="M86" s="25">
        <f t="shared" si="11"/>
        <v>128.88</v>
      </c>
      <c r="N86" s="25">
        <v>0</v>
      </c>
      <c r="O86" s="25">
        <v>0</v>
      </c>
      <c r="P86" s="26">
        <v>0</v>
      </c>
      <c r="Q86" s="49">
        <v>250</v>
      </c>
      <c r="R86" s="50">
        <v>0</v>
      </c>
      <c r="S86" s="28">
        <f t="shared" si="12"/>
        <v>274.74</v>
      </c>
      <c r="T86" s="28">
        <f t="shared" si="13"/>
        <v>151.11000000000001</v>
      </c>
      <c r="U86" s="28">
        <f t="shared" si="14"/>
        <v>95.2</v>
      </c>
      <c r="V86" s="26">
        <f t="shared" si="15"/>
        <v>3518.46</v>
      </c>
    </row>
    <row r="87" spans="1:24" x14ac:dyDescent="0.2">
      <c r="A87" s="18">
        <v>81</v>
      </c>
      <c r="B87" s="30"/>
      <c r="C87" s="45" t="s">
        <v>105</v>
      </c>
      <c r="D87" s="46" t="s">
        <v>110</v>
      </c>
      <c r="E87" s="47">
        <v>1039</v>
      </c>
      <c r="F87" s="48">
        <v>580</v>
      </c>
      <c r="G87" s="48">
        <v>83</v>
      </c>
      <c r="H87" s="48">
        <f t="shared" si="17"/>
        <v>103.9</v>
      </c>
      <c r="I87" s="51">
        <f t="shared" si="16"/>
        <v>109.1</v>
      </c>
      <c r="J87" s="55">
        <v>516.52</v>
      </c>
      <c r="K87" s="25">
        <f t="shared" si="9"/>
        <v>83.12</v>
      </c>
      <c r="L87" s="25">
        <f t="shared" si="10"/>
        <v>103.9</v>
      </c>
      <c r="M87" s="25">
        <f t="shared" si="11"/>
        <v>124.68</v>
      </c>
      <c r="N87" s="25">
        <v>0</v>
      </c>
      <c r="O87" s="25">
        <v>0</v>
      </c>
      <c r="P87" s="26">
        <v>0</v>
      </c>
      <c r="Q87" s="49">
        <v>250</v>
      </c>
      <c r="R87" s="50">
        <v>0</v>
      </c>
      <c r="S87" s="28">
        <f t="shared" si="12"/>
        <v>274.32</v>
      </c>
      <c r="T87" s="28">
        <f t="shared" si="13"/>
        <v>150.88</v>
      </c>
      <c r="U87" s="28">
        <f t="shared" si="14"/>
        <v>95.05</v>
      </c>
      <c r="V87" s="26">
        <f t="shared" si="15"/>
        <v>3513.47</v>
      </c>
    </row>
    <row r="88" spans="1:24" x14ac:dyDescent="0.2">
      <c r="A88" s="9"/>
      <c r="B88" s="9"/>
      <c r="C88" s="59"/>
      <c r="D88" s="60"/>
      <c r="E88" s="61"/>
      <c r="F88" s="61"/>
      <c r="G88" s="61"/>
      <c r="H88" s="62"/>
      <c r="I88" s="62"/>
      <c r="J88" s="62"/>
      <c r="K88" s="62"/>
      <c r="L88" s="62"/>
      <c r="M88" s="62"/>
      <c r="N88" s="62"/>
      <c r="O88" s="62"/>
      <c r="P88" s="61"/>
      <c r="Q88" s="63"/>
      <c r="R88" s="63"/>
      <c r="S88" s="63"/>
      <c r="T88" s="63"/>
      <c r="U88" s="63"/>
      <c r="V88" s="61"/>
    </row>
    <row r="89" spans="1:24" x14ac:dyDescent="0.2">
      <c r="D89" s="8"/>
      <c r="H89" s="62"/>
      <c r="I89" s="62"/>
      <c r="J89" s="62"/>
      <c r="K89" s="62"/>
      <c r="L89" s="62"/>
      <c r="M89" s="62"/>
      <c r="N89" s="62"/>
      <c r="O89" s="62"/>
    </row>
    <row r="90" spans="1:24" x14ac:dyDescent="0.2">
      <c r="D90" s="8"/>
      <c r="E90" s="72"/>
      <c r="F90" s="72"/>
      <c r="G90" s="72"/>
      <c r="H90" s="72"/>
      <c r="I90" s="72"/>
      <c r="J90" s="73"/>
      <c r="K90" s="73"/>
      <c r="L90" s="73"/>
      <c r="M90" s="73"/>
      <c r="N90" s="64"/>
      <c r="O90" s="64"/>
      <c r="P90" s="72"/>
      <c r="Q90" s="72"/>
      <c r="R90" s="72"/>
      <c r="S90" s="72"/>
      <c r="T90" s="72"/>
      <c r="U90" s="72"/>
      <c r="V90" s="72"/>
    </row>
    <row r="91" spans="1:24" x14ac:dyDescent="0.2">
      <c r="D91" s="8"/>
      <c r="H91" s="62"/>
      <c r="I91" s="62"/>
      <c r="J91" s="62"/>
      <c r="K91" s="62"/>
      <c r="L91" s="62"/>
      <c r="M91" s="62"/>
      <c r="N91" s="62"/>
      <c r="O91" s="62"/>
      <c r="V91" s="5"/>
    </row>
    <row r="92" spans="1:24" x14ac:dyDescent="0.2">
      <c r="D92" s="8"/>
      <c r="H92" s="62"/>
      <c r="I92" s="62"/>
      <c r="J92" s="62"/>
      <c r="K92" s="62"/>
      <c r="L92" s="62"/>
      <c r="M92" s="62"/>
      <c r="N92" s="62"/>
      <c r="O92" s="62"/>
      <c r="V92" s="5"/>
    </row>
  </sheetData>
  <mergeCells count="6">
    <mergeCell ref="A1:V1"/>
    <mergeCell ref="A3:V3"/>
    <mergeCell ref="D5:V5"/>
    <mergeCell ref="E90:I90"/>
    <mergeCell ref="J90:M90"/>
    <mergeCell ref="P90:V90"/>
  </mergeCells>
  <printOptions horizontalCentered="1"/>
  <pageMargins left="0.35433070866141736" right="0.15748031496062992" top="0.35433070866141736" bottom="0.59055118110236227" header="0.15748031496062992" footer="0.15748031496062992"/>
  <pageSetup paperSize="9" scale="6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Escala Salarial Adm 2023</vt:lpstr>
      <vt:lpstr>'Escala Salarial Adm 2023'!Área_de_impresión</vt:lpstr>
      <vt:lpstr>'Escala Salarial Adm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Pineda</dc:creator>
  <cp:lastModifiedBy>Walter Guillermo Chamalé Marroquín</cp:lastModifiedBy>
  <cp:lastPrinted>2023-02-02T17:03:20Z</cp:lastPrinted>
  <dcterms:created xsi:type="dcterms:W3CDTF">2022-12-20T23:13:09Z</dcterms:created>
  <dcterms:modified xsi:type="dcterms:W3CDTF">2023-02-02T17:03:46Z</dcterms:modified>
</cp:coreProperties>
</file>