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hamale\Documents\2024\REPORTES MENSUALES\"/>
    </mc:Choice>
  </mc:AlternateContent>
  <bookViews>
    <workbookView xWindow="0" yWindow="0" windowWidth="24000" windowHeight="7935"/>
  </bookViews>
  <sheets>
    <sheet name="Hoja 1" sheetId="1" r:id="rId1"/>
  </sheets>
  <calcPr calcId="152511"/>
</workbook>
</file>

<file path=xl/calcChain.xml><?xml version="1.0" encoding="utf-8"?>
<calcChain xmlns="http://schemas.openxmlformats.org/spreadsheetml/2006/main">
  <c r="I37" i="1" l="1"/>
  <c r="K37" i="1"/>
  <c r="G37" i="1"/>
  <c r="K36" i="1"/>
  <c r="I36" i="1"/>
  <c r="I35" i="1"/>
  <c r="K35" i="1"/>
  <c r="I34" i="1"/>
  <c r="K34" i="1"/>
  <c r="G34" i="1"/>
  <c r="K33" i="1"/>
  <c r="G33" i="1"/>
  <c r="I33" i="1" s="1"/>
  <c r="G32" i="1"/>
  <c r="I32" i="1" s="1"/>
  <c r="I31" i="1"/>
  <c r="I30" i="1"/>
  <c r="G31" i="1"/>
  <c r="I29" i="1"/>
  <c r="G29" i="1"/>
  <c r="G28" i="1"/>
  <c r="I28" i="1" s="1"/>
  <c r="G27" i="1"/>
  <c r="I27" i="1" s="1"/>
  <c r="K26" i="1"/>
  <c r="I26" i="1"/>
  <c r="K32" i="1"/>
  <c r="K31" i="1"/>
  <c r="K30" i="1"/>
  <c r="K29" i="1"/>
  <c r="K28" i="1"/>
  <c r="K27" i="1"/>
  <c r="K25" i="1"/>
  <c r="G25" i="1"/>
  <c r="I25" i="1" s="1"/>
  <c r="K24" i="1"/>
  <c r="G24" i="1"/>
  <c r="I24" i="1" s="1"/>
  <c r="K23" i="1"/>
  <c r="G23" i="1"/>
  <c r="I23" i="1" s="1"/>
  <c r="I22" i="1"/>
  <c r="K22" i="1"/>
  <c r="G22" i="1"/>
  <c r="K19" i="1"/>
  <c r="K20" i="1"/>
  <c r="K21" i="1"/>
  <c r="G21" i="1"/>
  <c r="I21" i="1" s="1"/>
  <c r="G20" i="1" l="1"/>
  <c r="I20" i="1" s="1"/>
  <c r="G19" i="1"/>
  <c r="I19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K38" i="1"/>
</calcChain>
</file>

<file path=xl/sharedStrings.xml><?xml version="1.0" encoding="utf-8"?>
<sst xmlns="http://schemas.openxmlformats.org/spreadsheetml/2006/main" count="106" uniqueCount="80">
  <si>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</si>
  <si>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</si>
  <si>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</si>
  <si>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</si>
  <si>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</si>
  <si>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</si>
  <si>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</si>
  <si>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</si>
  <si>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</si>
  <si>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</si>
  <si>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</si>
  <si>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</si>
  <si>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</si>
  <si>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</si>
  <si>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</si>
  <si>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</si>
  <si>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</si>
  <si>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</si>
  <si>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</si>
  <si>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</si>
  <si>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</si>
  <si>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</si>
  <si>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</si>
  <si>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</si>
  <si>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GENERAL DE EVALUACIÓN E INVESTIGACIÓN EDUCATIVA -DIGEDUCA-</t>
  </si>
  <si>
    <t>Lic. Edgar Florencio Montúfar Noriega</t>
  </si>
  <si>
    <t>Lic. Juan Antonio Chamalé Granillo</t>
  </si>
  <si>
    <t xml:space="preserve">                        Director General de Digeduca</t>
  </si>
  <si>
    <t>NOVIEMBRE 2024</t>
  </si>
  <si>
    <t>ESCUINTLA</t>
  </si>
  <si>
    <t>SE REALIZÓ EL MONITOREO DE 121 ESTUDIANTES EN DIVERSOS ESTABLECIMIENTOS EDUCATIVOS</t>
  </si>
  <si>
    <t>SOTO PIVARAL, CARMEN ROCIO</t>
  </si>
  <si>
    <t>RAMÍREZ HERREERA, YOSELIN ESTEFANI</t>
  </si>
  <si>
    <t>APLICACIÓN Y APOYO LÓGISTICO  EN EVALUACIONES  A LOS ESTUDIANTES DE LOS ESTABLECIMIENTOS EDUCATIVOS EN LAS ÁREAS DE LECTURA Y MATEMÁTICA</t>
  </si>
  <si>
    <t>SE REALIZÓ EL MONITOREO Y EL LLENADO DE FORMULARIOS DURANTE EL PROCESO DE APLICACIÓN</t>
  </si>
  <si>
    <t>ORTIZ LIMA, JORGE OBDULIO</t>
  </si>
  <si>
    <t xml:space="preserve">SE BRINDO EL APOYO LÓGISTICO PARA EVLUAR EL APRENDIZAJE, MONITOREANDO A 180 ESTUDIANTES DE DIVERSOS ESTABLECIMIENTOS EDUCATIVOS </t>
  </si>
  <si>
    <t>ALVARADO PADILLA, MANFRED GEOVANNI</t>
  </si>
  <si>
    <t>SANTA ROSA</t>
  </si>
  <si>
    <t>SE LOGRO REALIZAR EL MONITOREO DEL 100% DE LOS ESTUDIANTES EVALUADOS</t>
  </si>
  <si>
    <t>GONZÁLEZ DE LEÓN, INGRID JEANETH</t>
  </si>
  <si>
    <t>RETALHULEU</t>
  </si>
  <si>
    <t>MONIOTREO DE LOS PROCESOS DE EVALUACIÓN, MEDIANTE SUPERVISIÓN  PRESENCIAL EN LOS CENTROS EDUCATIVOS</t>
  </si>
  <si>
    <t>SOTO SOYOSA, RONAL EMERZÓN</t>
  </si>
  <si>
    <t>CHIMALTENANGO Y ESCUINTLA</t>
  </si>
  <si>
    <t>APLICACIÓN DE PRUEBA PILOTO, ESCRITURA, LECTURA EMERGENTE Y MATEMÁTICA</t>
  </si>
  <si>
    <t>SE DESAROOLLO EL PROCESO DE APLICACIÓN GARANTIZANDO LOS RESULTADOS  Y REGISRANDO LA INFORMACIÓN APEGADA AL DESARROLLO DE LOS DIVERSOS ÍTEMS</t>
  </si>
  <si>
    <t>AJTÚN REYES, HEIDY LISBETH</t>
  </si>
  <si>
    <t>SACATEPÉQUEZ Y ESCUINTLA</t>
  </si>
  <si>
    <t>SE GARANTIZÓ LA CORRECTA APLICACIÓN MEDIANTE LOS LINEAMIENTOS EN LA PRUEBA DE ESCRITURA, LECTURA EMERGENTE Y MATEMÁTICA</t>
  </si>
  <si>
    <t>CONTRERAS GONZÁLEZ, GLENDY MARILUCY</t>
  </si>
  <si>
    <t>SE REALIZÓ LA PRUEBA PILOTO DE ESCRITURA, LECTURA EMERGENTE Y MATEMÁTICA EN 12 CENTROS EDUCATIVOS LA CUAL SE REALIZÓ DE ACUERDO A LOS LINEAMIENTOS ESTABLECIDOS.</t>
  </si>
  <si>
    <t>PATZAN CORTEZ, LORENA ADELA</t>
  </si>
  <si>
    <t xml:space="preserve">VALIDAR LA EFECTIVIDAD DE LOSMATERIALES Y LOS PROCEDIMIENTOS UTILIZADOS EN LA PRUEBA, SE EVALUÓ A SEIS ESTUDIANTES </t>
  </si>
  <si>
    <t>DE LEÓN CASTILLO, HOANA AMALIA</t>
  </si>
  <si>
    <t>ESCUINTLA Y CHIMALTENANGO</t>
  </si>
  <si>
    <t>ALVARADO CHIROY, DE DE LEÓN ANA KARINA</t>
  </si>
  <si>
    <t>SE MIDIÓ EL NIVEL DE HABILIDADES DE LOS ESTUDIANTES EN LAS ÁREAS DE LECTURA Y MATEMÁTICA</t>
  </si>
  <si>
    <t>SE LOGRÓ LA APLICACIÓN DE LA EVALUACIÓN NACIONAL EN LOS DIFERENTES SECTORES ASIGNADOS EN EL SECTOR OFICIAL Y PRIVADO</t>
  </si>
  <si>
    <t>ARGUETA NUÑEZ, JOSÉ FRANCISCO</t>
  </si>
  <si>
    <t xml:space="preserve">CHIMALTENANGO </t>
  </si>
  <si>
    <t>SE REALIZÓ LA APLICACIÓN DE LA PRUEBA DE ESCRITURA Y RESOLUCION DE PROBLEMAS EN EL ESTABLECIMIENTO INSTITUTO NACIONAL DE EDUCACIÓN BÁSICA, LEONIDAS MENCOS ÁVILA</t>
  </si>
  <si>
    <t>LÓPEZ CORONADO, VERKIN MISAEL</t>
  </si>
  <si>
    <t>DE PAZ GÓMEZ, ELIO ORLANDO</t>
  </si>
  <si>
    <t>GUATEMALA Y QUETZALTENANGO</t>
  </si>
  <si>
    <t>SE REALIZARÓN LAS VISITAS PROGRAMADAS Y SE VERIFICO EL CUMPLIMIENTO DE LOS LINEAMIENTOS EN LA APLICACIÓN DE LAS PRUEBAS</t>
  </si>
  <si>
    <t>SE APLICÓ LA PRUEBA Y SE VERIFICÓ  EL CUMPLIMIENTO DE LOS LINEAMIENTOS EN DOCE ESTABLECIMIENTOS A UN TOTAL DE SETENTA Y DOS ESTUDIANTES</t>
  </si>
  <si>
    <t>GARCÍA PIMENTEL DE VELAZQUEZ, NATALI MARISSA</t>
  </si>
  <si>
    <t>SE APLICÓ LA PRUEBA Y SE VERIFICÓ  EL CUMPLIMIENTO DE LOS LINEAMIENTOS</t>
  </si>
  <si>
    <t>VELÁZQUEZ CRISTALES, JUNIOR AMILCAR</t>
  </si>
  <si>
    <t>LA PRUEBA FUE APLICADA A 11 ESTABLECIMIENTOS EDUCATIVOS DE 12 QUE SE HABÍA PLANIFICADO EN LAS ÁREAS DE LECTURA, LECTURA EMERGENTE Y MATEMÁTICA</t>
  </si>
  <si>
    <t>CAAL CHÉN, AMILCAR ESTUARDO</t>
  </si>
  <si>
    <t>BAJA VERAPAZ</t>
  </si>
  <si>
    <t>SE LOGRO LA APLICACIÓN DE LA PRUEBA, PREVIA COMUNICACIÓN CON LOS DIRECTORES, SE BRINDO EL ACOMPAÑAMIENTO EN LOS CENTROS EDUCATIVOS EN LAS JORNADAS DIARISAS Y FIN DE SEMANA</t>
  </si>
  <si>
    <t>BAUTISTA NAVARRO DE MALDONADO, CLAUDIA MARCELA</t>
  </si>
  <si>
    <t>SE LOGRÓ COMPLETAR EL TOTAL DE LAS PRUEBAS ASIGNADAS A CADA ESTABLECIMIENTO, REALIZANDO LA VERIFICACIÓN DE LOS LIENAMIENTOS EN LA APLICACIÓN DE LA MISMA</t>
  </si>
  <si>
    <t>LOY BORRAYO, LESLYE ZUSSETTE</t>
  </si>
  <si>
    <t>ESCUINTLA Y QUETZALTENANGO</t>
  </si>
  <si>
    <t xml:space="preserve">SE COORDINÓ LA APLICACIÓN DE LAS PRUEBAS Y SE LOGRO GARANTIZAR  LA CALIDAD Y OBJETIVIDAD EN LA EVALUACIÓN </t>
  </si>
  <si>
    <t>Lcda. Roxana Caballeros de Godoy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</si>
</sst>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11" fillId="2" borderId="4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4" fontId="5" fillId="2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wrapText="1"/>
    </xf>
    <xf numFmtId="4" fontId="7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2" fillId="2" borderId="6" xfId="0" applyFont="1" applyFill="1" applyBorder="1" applyAlignment="1">
      <alignment horizontal="right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1031875</xdr:colOff>
      <xdr:row>4</xdr:row>
      <xdr:rowOff>180975</xdr:rowOff>
    </xdr:to>
    <xdr:pic>
      <xdr:nvPicPr>
        <xdr:cNvPr id="1518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tabSelected="1" view="pageLayout" zoomScale="89" zoomScaleNormal="55" zoomScalePageLayoutView="89" workbookViewId="0">
      <selection activeCell="B12" sqref="B12"/>
    </sheetView>
  </sheetViews>
  <sheetFormatPr baseColWidth="10" defaultRowHeight="15" x14ac:dyDescent="0.25"/>
  <cols>
    <col min="1" max="1" width="5.7109375" style="1" customWidth="1"/>
    <col min="2" max="2" width="45.85546875" style="1" customWidth="1"/>
    <col min="3" max="3" width="26.5703125" style="1" customWidth="1"/>
    <col min="4" max="4" width="32.140625" style="1" customWidth="1"/>
    <col min="5" max="5" width="25.7109375" style="1" customWidth="1"/>
    <col min="6" max="6" width="18.85546875" style="1" customWidth="1"/>
    <col min="7" max="7" width="21.85546875" style="1" customWidth="1"/>
    <col min="8" max="8" width="19" style="1" customWidth="1"/>
    <col min="9" max="9" width="21.140625" style="1" customWidth="1"/>
    <col min="10" max="10" width="20" style="1" customWidth="1"/>
    <col min="11" max="11" width="16.85546875" style="1" customWidth="1"/>
    <col min="12" max="12" width="2.7109375" style="1" customWidth="1"/>
    <col min="13" max="13" width="0.42578125" style="1" customWidth="1"/>
    <col min="14" max="14" width="3.5703125" style="1" customWidth="1"/>
    <col min="15" max="15" width="1.7109375" style="1" customWidth="1"/>
    <col min="16" max="16384" width="11.42578125" style="1"/>
  </cols>
  <sheetData>
    <row r="6" spans="1:11" x14ac:dyDescent="0.25">
      <c r="A6" s="38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15.75" customHeight="1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15.75" customHeight="1" x14ac:dyDescent="0.25">
      <c r="A8" s="8"/>
      <c r="B8" s="8"/>
      <c r="C8" s="8"/>
      <c r="D8" s="8"/>
      <c r="E8" s="8"/>
      <c r="F8" s="8"/>
      <c r="G8" s="11"/>
      <c r="H8" s="8"/>
      <c r="I8" s="8"/>
      <c r="J8" s="8"/>
      <c r="K8" s="8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5" t="s">
        <v>22</v>
      </c>
      <c r="B10" s="5"/>
      <c r="C10" s="5"/>
      <c r="D10" s="5"/>
      <c r="E10" s="5"/>
      <c r="F10" s="5"/>
      <c r="G10" s="5"/>
      <c r="H10" s="5"/>
      <c r="I10" s="46" t="s">
        <v>28</v>
      </c>
      <c r="J10" s="46"/>
      <c r="K10" s="46"/>
    </row>
    <row r="11" spans="1:11" ht="14.25" customHeight="1" x14ac:dyDescent="0.3">
      <c r="A11" s="5"/>
      <c r="B11" s="5"/>
      <c r="C11" s="5"/>
      <c r="D11" s="5"/>
      <c r="E11" s="5"/>
      <c r="F11" s="5"/>
      <c r="G11" s="5"/>
      <c r="H11" s="5"/>
      <c r="I11" s="47" t="s">
        <v>10</v>
      </c>
      <c r="J11" s="47"/>
      <c r="K11" s="47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5" t="s">
        <v>9</v>
      </c>
      <c r="B13" s="5"/>
      <c r="C13" s="48" t="s">
        <v>24</v>
      </c>
      <c r="D13" s="48"/>
      <c r="E13" s="48"/>
      <c r="F13" s="48"/>
      <c r="G13" s="48"/>
      <c r="H13" s="48"/>
      <c r="I13" s="48"/>
      <c r="J13" s="48"/>
      <c r="K13" s="48"/>
    </row>
    <row r="14" spans="1:11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32"/>
      <c r="K14" s="32"/>
    </row>
    <row r="15" spans="1:11" ht="25.5" customHeight="1" thickTop="1" x14ac:dyDescent="0.25">
      <c r="A15" s="43" t="s">
        <v>2</v>
      </c>
      <c r="B15" s="39" t="s">
        <v>1</v>
      </c>
      <c r="C15" s="39" t="s">
        <v>14</v>
      </c>
      <c r="D15" s="39" t="s">
        <v>21</v>
      </c>
      <c r="E15" s="39" t="s">
        <v>15</v>
      </c>
      <c r="F15" s="39" t="s">
        <v>16</v>
      </c>
      <c r="G15" s="39" t="s">
        <v>19</v>
      </c>
      <c r="H15" s="36" t="s">
        <v>6</v>
      </c>
      <c r="I15" s="36"/>
      <c r="J15" s="36"/>
      <c r="K15" s="37"/>
    </row>
    <row r="16" spans="1:11" ht="25.5" customHeight="1" x14ac:dyDescent="0.25">
      <c r="A16" s="44"/>
      <c r="B16" s="40"/>
      <c r="C16" s="40"/>
      <c r="D16" s="40"/>
      <c r="E16" s="40"/>
      <c r="F16" s="40"/>
      <c r="G16" s="40"/>
      <c r="H16" s="49" t="s">
        <v>17</v>
      </c>
      <c r="I16" s="49"/>
      <c r="J16" s="49"/>
      <c r="K16" s="50"/>
    </row>
    <row r="17" spans="1:11" ht="24" customHeight="1" x14ac:dyDescent="0.25">
      <c r="A17" s="44"/>
      <c r="B17" s="40"/>
      <c r="C17" s="40"/>
      <c r="D17" s="40"/>
      <c r="E17" s="40"/>
      <c r="F17" s="40"/>
      <c r="G17" s="40"/>
      <c r="H17" s="53" t="s">
        <v>13</v>
      </c>
      <c r="I17" s="40" t="s">
        <v>18</v>
      </c>
      <c r="J17" s="40" t="s">
        <v>20</v>
      </c>
      <c r="K17" s="51" t="s">
        <v>3</v>
      </c>
    </row>
    <row r="18" spans="1:11" ht="72.75" customHeight="1" thickBot="1" x14ac:dyDescent="0.3">
      <c r="A18" s="45"/>
      <c r="B18" s="41"/>
      <c r="C18" s="41"/>
      <c r="D18" s="41"/>
      <c r="E18" s="41"/>
      <c r="F18" s="41"/>
      <c r="G18" s="41"/>
      <c r="H18" s="41"/>
      <c r="I18" s="41"/>
      <c r="J18" s="41"/>
      <c r="K18" s="52"/>
    </row>
    <row r="19" spans="1:11" ht="151.5" customHeight="1" thickTop="1" x14ac:dyDescent="0.25">
      <c r="A19" s="22">
        <v>1</v>
      </c>
      <c r="B19" s="23" t="s">
        <v>32</v>
      </c>
      <c r="C19" s="24" t="s">
        <v>29</v>
      </c>
      <c r="D19" s="25" t="s">
        <v>33</v>
      </c>
      <c r="E19" s="26" t="s">
        <v>30</v>
      </c>
      <c r="F19" s="18">
        <v>420</v>
      </c>
      <c r="G19" s="19">
        <f>5.5+3.5</f>
        <v>9</v>
      </c>
      <c r="H19" s="21">
        <v>0</v>
      </c>
      <c r="I19" s="20">
        <f t="shared" ref="I19:I25" si="0">(G19*J19)/(F19*G19)</f>
        <v>7.1</v>
      </c>
      <c r="J19" s="21">
        <v>2982</v>
      </c>
      <c r="K19" s="28">
        <f t="shared" ref="K19:K26" si="1">+J19</f>
        <v>2982</v>
      </c>
    </row>
    <row r="20" spans="1:11" ht="139.5" customHeight="1" x14ac:dyDescent="0.25">
      <c r="A20" s="22">
        <v>2</v>
      </c>
      <c r="B20" s="23" t="s">
        <v>31</v>
      </c>
      <c r="C20" s="24" t="s">
        <v>29</v>
      </c>
      <c r="D20" s="25" t="s">
        <v>33</v>
      </c>
      <c r="E20" s="26" t="s">
        <v>34</v>
      </c>
      <c r="F20" s="18">
        <v>420</v>
      </c>
      <c r="G20" s="19">
        <f>2.5+5.5+3.5+4.5+1.5</f>
        <v>17.5</v>
      </c>
      <c r="H20" s="21">
        <v>0</v>
      </c>
      <c r="I20" s="20">
        <f t="shared" si="0"/>
        <v>10.626285714285714</v>
      </c>
      <c r="J20" s="21">
        <v>4463.04</v>
      </c>
      <c r="K20" s="28">
        <f t="shared" si="1"/>
        <v>4463.04</v>
      </c>
    </row>
    <row r="21" spans="1:11" ht="139.5" customHeight="1" x14ac:dyDescent="0.25">
      <c r="A21" s="22">
        <f>+A20+1</f>
        <v>3</v>
      </c>
      <c r="B21" s="23" t="s">
        <v>35</v>
      </c>
      <c r="C21" s="24" t="s">
        <v>29</v>
      </c>
      <c r="D21" s="25" t="s">
        <v>33</v>
      </c>
      <c r="E21" s="26" t="s">
        <v>36</v>
      </c>
      <c r="F21" s="18">
        <v>420</v>
      </c>
      <c r="G21" s="19">
        <f>5.5+3.5</f>
        <v>9</v>
      </c>
      <c r="H21" s="21">
        <v>0</v>
      </c>
      <c r="I21" s="20">
        <f t="shared" si="0"/>
        <v>6.461904761904762</v>
      </c>
      <c r="J21" s="21">
        <v>2714</v>
      </c>
      <c r="K21" s="28">
        <f t="shared" si="1"/>
        <v>2714</v>
      </c>
    </row>
    <row r="22" spans="1:11" ht="139.5" customHeight="1" x14ac:dyDescent="0.25">
      <c r="A22" s="22">
        <f t="shared" ref="A22:A37" si="2">+A21+1</f>
        <v>4</v>
      </c>
      <c r="B22" s="23" t="s">
        <v>37</v>
      </c>
      <c r="C22" s="24" t="s">
        <v>38</v>
      </c>
      <c r="D22" s="25" t="s">
        <v>33</v>
      </c>
      <c r="E22" s="26" t="s">
        <v>39</v>
      </c>
      <c r="F22" s="18">
        <v>420</v>
      </c>
      <c r="G22" s="19">
        <f>2.5+2.5+2.5+1.5</f>
        <v>9</v>
      </c>
      <c r="H22" s="21">
        <v>0</v>
      </c>
      <c r="I22" s="20">
        <f t="shared" si="0"/>
        <v>7.6357142857142861</v>
      </c>
      <c r="J22" s="21">
        <v>3207</v>
      </c>
      <c r="K22" s="28">
        <f t="shared" si="1"/>
        <v>3207</v>
      </c>
    </row>
    <row r="23" spans="1:11" ht="139.5" customHeight="1" x14ac:dyDescent="0.25">
      <c r="A23" s="22">
        <f t="shared" si="2"/>
        <v>5</v>
      </c>
      <c r="B23" s="23" t="s">
        <v>40</v>
      </c>
      <c r="C23" s="24" t="s">
        <v>41</v>
      </c>
      <c r="D23" s="25" t="s">
        <v>33</v>
      </c>
      <c r="E23" s="26" t="s">
        <v>42</v>
      </c>
      <c r="F23" s="18">
        <v>420</v>
      </c>
      <c r="G23" s="19">
        <f>5.5+0.5+0.5</f>
        <v>6.5</v>
      </c>
      <c r="H23" s="21">
        <v>0</v>
      </c>
      <c r="I23" s="20">
        <f t="shared" si="0"/>
        <v>3.8</v>
      </c>
      <c r="J23" s="21">
        <v>1596</v>
      </c>
      <c r="K23" s="28">
        <f t="shared" si="1"/>
        <v>1596</v>
      </c>
    </row>
    <row r="24" spans="1:11" ht="139.5" customHeight="1" x14ac:dyDescent="0.25">
      <c r="A24" s="22">
        <f t="shared" si="2"/>
        <v>6</v>
      </c>
      <c r="B24" s="23" t="s">
        <v>43</v>
      </c>
      <c r="C24" s="24" t="s">
        <v>44</v>
      </c>
      <c r="D24" s="25" t="s">
        <v>45</v>
      </c>
      <c r="E24" s="26" t="s">
        <v>46</v>
      </c>
      <c r="F24" s="18">
        <v>420</v>
      </c>
      <c r="G24" s="19">
        <f>2.5+4.5+4.5+3.5+5.5+4.5</f>
        <v>25</v>
      </c>
      <c r="H24" s="21">
        <v>0</v>
      </c>
      <c r="I24" s="20">
        <f t="shared" si="0"/>
        <v>14.859523809523809</v>
      </c>
      <c r="J24" s="21">
        <v>6241</v>
      </c>
      <c r="K24" s="28">
        <f t="shared" si="1"/>
        <v>6241</v>
      </c>
    </row>
    <row r="25" spans="1:11" ht="139.5" customHeight="1" x14ac:dyDescent="0.25">
      <c r="A25" s="22">
        <f t="shared" si="2"/>
        <v>7</v>
      </c>
      <c r="B25" s="23" t="s">
        <v>47</v>
      </c>
      <c r="C25" s="24" t="s">
        <v>48</v>
      </c>
      <c r="D25" s="25" t="s">
        <v>45</v>
      </c>
      <c r="E25" s="26" t="s">
        <v>49</v>
      </c>
      <c r="F25" s="18">
        <v>420</v>
      </c>
      <c r="G25" s="19">
        <f>1.5+5.5+3.5+4.5+6.5+4.5</f>
        <v>26</v>
      </c>
      <c r="H25" s="21">
        <v>0</v>
      </c>
      <c r="I25" s="20">
        <f t="shared" si="0"/>
        <v>20.015119047619049</v>
      </c>
      <c r="J25" s="21">
        <v>8406.35</v>
      </c>
      <c r="K25" s="28">
        <f t="shared" si="1"/>
        <v>8406.35</v>
      </c>
    </row>
    <row r="26" spans="1:11" ht="126.75" customHeight="1" x14ac:dyDescent="0.25">
      <c r="A26" s="22">
        <f t="shared" si="2"/>
        <v>8</v>
      </c>
      <c r="B26" s="23" t="s">
        <v>50</v>
      </c>
      <c r="C26" s="24" t="s">
        <v>48</v>
      </c>
      <c r="D26" s="25" t="s">
        <v>45</v>
      </c>
      <c r="E26" s="27" t="s">
        <v>51</v>
      </c>
      <c r="F26" s="18">
        <v>420</v>
      </c>
      <c r="G26" s="19">
        <v>20.5</v>
      </c>
      <c r="H26" s="21">
        <v>0</v>
      </c>
      <c r="I26" s="20">
        <f t="shared" ref="I26:I30" si="3">(G26*J26)/(F26*G26)</f>
        <v>14.501904761904763</v>
      </c>
      <c r="J26" s="21">
        <v>6090.8</v>
      </c>
      <c r="K26" s="28">
        <f t="shared" si="1"/>
        <v>6090.8</v>
      </c>
    </row>
    <row r="27" spans="1:11" ht="152.25" customHeight="1" x14ac:dyDescent="0.25">
      <c r="A27" s="22">
        <f t="shared" si="2"/>
        <v>9</v>
      </c>
      <c r="B27" s="23" t="s">
        <v>52</v>
      </c>
      <c r="C27" s="24" t="s">
        <v>29</v>
      </c>
      <c r="D27" s="25" t="s">
        <v>45</v>
      </c>
      <c r="E27" s="27" t="s">
        <v>53</v>
      </c>
      <c r="F27" s="18">
        <v>420</v>
      </c>
      <c r="G27" s="19">
        <f>2.5+6.5+3.5+4.5+5.5+3.5</f>
        <v>26</v>
      </c>
      <c r="H27" s="21">
        <v>0</v>
      </c>
      <c r="I27" s="20">
        <f t="shared" si="3"/>
        <v>22.257928571428572</v>
      </c>
      <c r="J27" s="21">
        <v>9348.33</v>
      </c>
      <c r="K27" s="28">
        <f t="shared" ref="K27:K37" si="4">+J27</f>
        <v>9348.33</v>
      </c>
    </row>
    <row r="28" spans="1:11" ht="152.25" customHeight="1" x14ac:dyDescent="0.25">
      <c r="A28" s="22">
        <f t="shared" si="2"/>
        <v>10</v>
      </c>
      <c r="B28" s="23" t="s">
        <v>54</v>
      </c>
      <c r="C28" s="24" t="s">
        <v>55</v>
      </c>
      <c r="D28" s="25" t="s">
        <v>33</v>
      </c>
      <c r="E28" s="27" t="s">
        <v>57</v>
      </c>
      <c r="F28" s="18">
        <v>420</v>
      </c>
      <c r="G28" s="19">
        <f>2.5+2.5+4.5+3.5+5.5+2.5</f>
        <v>21</v>
      </c>
      <c r="H28" s="21">
        <v>0</v>
      </c>
      <c r="I28" s="20">
        <f t="shared" si="3"/>
        <v>12.933333333333334</v>
      </c>
      <c r="J28" s="21">
        <v>5432</v>
      </c>
      <c r="K28" s="28">
        <f t="shared" si="4"/>
        <v>5432</v>
      </c>
    </row>
    <row r="29" spans="1:11" ht="152.25" customHeight="1" x14ac:dyDescent="0.25">
      <c r="A29" s="22">
        <f t="shared" si="2"/>
        <v>11</v>
      </c>
      <c r="B29" s="23" t="s">
        <v>56</v>
      </c>
      <c r="C29" s="24" t="s">
        <v>48</v>
      </c>
      <c r="D29" s="25" t="s">
        <v>33</v>
      </c>
      <c r="E29" s="27" t="s">
        <v>58</v>
      </c>
      <c r="F29" s="18">
        <v>420</v>
      </c>
      <c r="G29" s="19">
        <f>1.5+5.5+3.5+4.5+4.5+2.5+0.5</f>
        <v>22.5</v>
      </c>
      <c r="H29" s="21">
        <v>0</v>
      </c>
      <c r="I29" s="20">
        <f t="shared" si="3"/>
        <v>18.310714285714287</v>
      </c>
      <c r="J29" s="21">
        <v>7690.5</v>
      </c>
      <c r="K29" s="28">
        <f t="shared" si="4"/>
        <v>7690.5</v>
      </c>
    </row>
    <row r="30" spans="1:11" ht="152.25" customHeight="1" x14ac:dyDescent="0.25">
      <c r="A30" s="22">
        <f t="shared" si="2"/>
        <v>12</v>
      </c>
      <c r="B30" s="23" t="s">
        <v>59</v>
      </c>
      <c r="C30" s="24" t="s">
        <v>60</v>
      </c>
      <c r="D30" s="25" t="s">
        <v>33</v>
      </c>
      <c r="E30" s="27" t="s">
        <v>61</v>
      </c>
      <c r="F30" s="18">
        <v>420</v>
      </c>
      <c r="G30" s="19">
        <v>1.5</v>
      </c>
      <c r="H30" s="21">
        <v>0</v>
      </c>
      <c r="I30" s="20">
        <f t="shared" si="3"/>
        <v>0.51190476190476186</v>
      </c>
      <c r="J30" s="21">
        <v>215</v>
      </c>
      <c r="K30" s="28">
        <f t="shared" si="4"/>
        <v>215</v>
      </c>
    </row>
    <row r="31" spans="1:11" ht="152.25" customHeight="1" x14ac:dyDescent="0.25">
      <c r="A31" s="22">
        <f t="shared" si="2"/>
        <v>13</v>
      </c>
      <c r="B31" s="23" t="s">
        <v>62</v>
      </c>
      <c r="C31" s="24" t="s">
        <v>64</v>
      </c>
      <c r="D31" s="25" t="s">
        <v>33</v>
      </c>
      <c r="E31" s="27" t="s">
        <v>65</v>
      </c>
      <c r="F31" s="18">
        <v>420</v>
      </c>
      <c r="G31" s="19">
        <f>0.5+5.5+2.5</f>
        <v>8.5</v>
      </c>
      <c r="H31" s="21">
        <v>0</v>
      </c>
      <c r="I31" s="20">
        <f>(G31*J31)/(F31*G31)</f>
        <v>5.746428571428571</v>
      </c>
      <c r="J31" s="21">
        <v>2413.5</v>
      </c>
      <c r="K31" s="28">
        <f t="shared" si="4"/>
        <v>2413.5</v>
      </c>
    </row>
    <row r="32" spans="1:11" ht="152.25" customHeight="1" x14ac:dyDescent="0.25">
      <c r="A32" s="22">
        <f t="shared" si="2"/>
        <v>14</v>
      </c>
      <c r="B32" s="23" t="s">
        <v>63</v>
      </c>
      <c r="C32" s="24" t="s">
        <v>44</v>
      </c>
      <c r="D32" s="25" t="s">
        <v>45</v>
      </c>
      <c r="E32" s="27" t="s">
        <v>66</v>
      </c>
      <c r="F32" s="18">
        <v>420</v>
      </c>
      <c r="G32" s="19">
        <f>0.5+1.5+0.5+2.5+2.5+3.5</f>
        <v>11</v>
      </c>
      <c r="H32" s="21">
        <v>0</v>
      </c>
      <c r="I32" s="20">
        <f>(G32*J32)/(F32*G32)</f>
        <v>5.1738095238095241</v>
      </c>
      <c r="J32" s="21">
        <v>2173</v>
      </c>
      <c r="K32" s="28">
        <f t="shared" si="4"/>
        <v>2173</v>
      </c>
    </row>
    <row r="33" spans="1:13" ht="152.25" customHeight="1" x14ac:dyDescent="0.25">
      <c r="A33" s="22">
        <f t="shared" si="2"/>
        <v>15</v>
      </c>
      <c r="B33" s="26" t="s">
        <v>67</v>
      </c>
      <c r="C33" s="24" t="s">
        <v>29</v>
      </c>
      <c r="D33" s="25" t="s">
        <v>45</v>
      </c>
      <c r="E33" s="27" t="s">
        <v>68</v>
      </c>
      <c r="F33" s="18">
        <v>420</v>
      </c>
      <c r="G33" s="19">
        <f>1.5+5.5+3.5+4.5+4.5+3.5</f>
        <v>23</v>
      </c>
      <c r="H33" s="21">
        <v>0</v>
      </c>
      <c r="I33" s="20">
        <f>(G33*J33)/(F33*G33)</f>
        <v>16.334285714285713</v>
      </c>
      <c r="J33" s="21">
        <v>6860.4</v>
      </c>
      <c r="K33" s="28">
        <f t="shared" si="4"/>
        <v>6860.4</v>
      </c>
    </row>
    <row r="34" spans="1:13" ht="152.25" customHeight="1" x14ac:dyDescent="0.25">
      <c r="A34" s="22">
        <f t="shared" si="2"/>
        <v>16</v>
      </c>
      <c r="B34" s="23" t="s">
        <v>69</v>
      </c>
      <c r="C34" s="24" t="s">
        <v>44</v>
      </c>
      <c r="D34" s="25" t="s">
        <v>45</v>
      </c>
      <c r="E34" s="27" t="s">
        <v>70</v>
      </c>
      <c r="F34" s="18">
        <v>420</v>
      </c>
      <c r="G34" s="19">
        <f>5.5+3.5+3.5+5.5+0.5</f>
        <v>18.5</v>
      </c>
      <c r="H34" s="21">
        <v>0</v>
      </c>
      <c r="I34" s="20">
        <f>(G34*J34)/(F34*G34)</f>
        <v>10.921428571428571</v>
      </c>
      <c r="J34" s="21">
        <v>4587</v>
      </c>
      <c r="K34" s="28">
        <f t="shared" si="4"/>
        <v>4587</v>
      </c>
    </row>
    <row r="35" spans="1:13" ht="161.25" customHeight="1" x14ac:dyDescent="0.25">
      <c r="A35" s="22">
        <f t="shared" si="2"/>
        <v>17</v>
      </c>
      <c r="B35" s="23" t="s">
        <v>71</v>
      </c>
      <c r="C35" s="24" t="s">
        <v>72</v>
      </c>
      <c r="D35" s="25" t="s">
        <v>33</v>
      </c>
      <c r="E35" s="27" t="s">
        <v>73</v>
      </c>
      <c r="F35" s="18">
        <v>420</v>
      </c>
      <c r="G35" s="19">
        <v>7.5</v>
      </c>
      <c r="H35" s="21">
        <v>0</v>
      </c>
      <c r="I35" s="20">
        <f t="shared" ref="I35:I37" si="5">(G35*J35)/(F35*G35)</f>
        <v>4.7095238095238097</v>
      </c>
      <c r="J35" s="21">
        <v>1978</v>
      </c>
      <c r="K35" s="28">
        <f t="shared" si="4"/>
        <v>1978</v>
      </c>
    </row>
    <row r="36" spans="1:13" ht="152.25" customHeight="1" x14ac:dyDescent="0.25">
      <c r="A36" s="22">
        <f t="shared" si="2"/>
        <v>18</v>
      </c>
      <c r="B36" s="26" t="s">
        <v>74</v>
      </c>
      <c r="C36" s="24" t="s">
        <v>64</v>
      </c>
      <c r="D36" s="25" t="s">
        <v>33</v>
      </c>
      <c r="E36" s="27" t="s">
        <v>75</v>
      </c>
      <c r="F36" s="18">
        <v>420</v>
      </c>
      <c r="G36" s="19">
        <v>1</v>
      </c>
      <c r="H36" s="21"/>
      <c r="I36" s="20">
        <f t="shared" si="5"/>
        <v>0.73333333333333328</v>
      </c>
      <c r="J36" s="21">
        <v>308</v>
      </c>
      <c r="K36" s="28">
        <f t="shared" si="4"/>
        <v>308</v>
      </c>
    </row>
    <row r="37" spans="1:13" ht="152.25" customHeight="1" thickBot="1" x14ac:dyDescent="0.3">
      <c r="A37" s="22">
        <f t="shared" si="2"/>
        <v>19</v>
      </c>
      <c r="B37" s="23" t="s">
        <v>76</v>
      </c>
      <c r="C37" s="24" t="s">
        <v>77</v>
      </c>
      <c r="D37" s="25" t="s">
        <v>33</v>
      </c>
      <c r="E37" s="26" t="s">
        <v>78</v>
      </c>
      <c r="F37" s="18">
        <v>420</v>
      </c>
      <c r="G37" s="19">
        <f>2.5+5.5+4.5+4.5+5.5+3.5</f>
        <v>26</v>
      </c>
      <c r="H37" s="21">
        <v>0</v>
      </c>
      <c r="I37" s="20">
        <f t="shared" si="5"/>
        <v>18.285809523809526</v>
      </c>
      <c r="J37" s="21">
        <v>7680.04</v>
      </c>
      <c r="K37" s="28">
        <f t="shared" si="4"/>
        <v>7680.04</v>
      </c>
    </row>
    <row r="38" spans="1:13" ht="24.95" customHeight="1" thickTop="1" thickBot="1" x14ac:dyDescent="0.3">
      <c r="A38" s="33" t="s">
        <v>11</v>
      </c>
      <c r="B38" s="34"/>
      <c r="C38" s="34"/>
      <c r="D38" s="34"/>
      <c r="E38" s="34"/>
      <c r="F38" s="34"/>
      <c r="G38" s="34"/>
      <c r="H38" s="34"/>
      <c r="I38" s="34"/>
      <c r="J38" s="35"/>
      <c r="K38" s="12">
        <f>SUM(K19:K37)</f>
        <v>84385.959999999992</v>
      </c>
    </row>
    <row r="39" spans="1:13" ht="15.75" thickTop="1" x14ac:dyDescent="0.25"/>
    <row r="41" spans="1:13" ht="36" customHeight="1" x14ac:dyDescent="0.25"/>
    <row r="43" spans="1:13" x14ac:dyDescent="0.25">
      <c r="A43" s="29"/>
      <c r="B43" s="29"/>
      <c r="C43" s="29"/>
      <c r="D43" s="29"/>
      <c r="E43" s="29"/>
      <c r="F43" s="9"/>
      <c r="G43" s="10" t="s">
        <v>23</v>
      </c>
      <c r="H43" s="38"/>
      <c r="I43" s="38"/>
      <c r="J43" s="38"/>
      <c r="K43" s="4"/>
    </row>
    <row r="44" spans="1:13" x14ac:dyDescent="0.25">
      <c r="A44" s="4"/>
      <c r="B44" s="15" t="s">
        <v>5</v>
      </c>
      <c r="C44" s="29" t="s">
        <v>8</v>
      </c>
      <c r="D44" s="29"/>
      <c r="E44" s="29"/>
      <c r="F44" s="13"/>
      <c r="G44" s="13"/>
      <c r="H44" s="29" t="s">
        <v>7</v>
      </c>
      <c r="I44" s="29"/>
      <c r="J44" s="29"/>
      <c r="K44" s="29"/>
      <c r="L44" s="29"/>
      <c r="M44" s="29"/>
    </row>
    <row r="45" spans="1:13" x14ac:dyDescent="0.25">
      <c r="A45" s="4"/>
      <c r="B45" s="14" t="s">
        <v>26</v>
      </c>
      <c r="C45" s="30" t="s">
        <v>79</v>
      </c>
      <c r="D45" s="30"/>
      <c r="E45" s="30"/>
      <c r="F45" s="13"/>
      <c r="G45" s="13"/>
      <c r="H45" s="30" t="s">
        <v>25</v>
      </c>
      <c r="I45" s="30"/>
      <c r="J45" s="30"/>
      <c r="K45" s="30"/>
      <c r="L45" s="30"/>
      <c r="M45" s="30"/>
    </row>
    <row r="46" spans="1:13" x14ac:dyDescent="0.25">
      <c r="H46" s="42" t="s">
        <v>27</v>
      </c>
      <c r="I46" s="42"/>
      <c r="J46" s="42"/>
      <c r="K46" s="42"/>
      <c r="L46" s="17"/>
      <c r="M46" s="16"/>
    </row>
    <row r="47" spans="1:13" ht="3.75" customHeight="1" x14ac:dyDescent="0.25"/>
    <row r="48" spans="1:13" hidden="1" x14ac:dyDescent="0.25"/>
    <row r="49" spans="1:11" ht="15" hidden="1" customHeight="1" x14ac:dyDescent="0.25">
      <c r="A49" s="31" t="s">
        <v>12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</row>
    <row r="50" spans="1:1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</row>
    <row r="51" spans="1:1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ht="9" customHeight="1" x14ac:dyDescent="0.25"/>
    <row r="54" spans="1:11" ht="1.5" hidden="1" customHeight="1" x14ac:dyDescent="0.25"/>
    <row r="55" spans="1:11" hidden="1" x14ac:dyDescent="0.25"/>
    <row r="56" spans="1:11" ht="9" hidden="1" customHeight="1" x14ac:dyDescent="0.25"/>
    <row r="57" spans="1:11" hidden="1" x14ac:dyDescent="0.25"/>
    <row r="58" spans="1:11" hidden="1" x14ac:dyDescent="0.25"/>
  </sheetData>
  <mergeCells count="29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H44:M44"/>
    <mergeCell ref="C45:E45"/>
    <mergeCell ref="H45:M45"/>
    <mergeCell ref="A49:K52"/>
    <mergeCell ref="J14:K14"/>
    <mergeCell ref="A38:J38"/>
    <mergeCell ref="H15:K15"/>
    <mergeCell ref="C44:E44"/>
    <mergeCell ref="H43:J43"/>
    <mergeCell ref="C43:E43"/>
    <mergeCell ref="A43:B43"/>
    <mergeCell ref="D15:D18"/>
    <mergeCell ref="H46:K46"/>
  </mergeCells>
  <printOptions horizontalCentered="1" verticalCentered="1"/>
  <pageMargins left="0.23622047244094488" right="0.23622047244094488" top="0" bottom="0.59055118110236215" header="0.31496062992125984" footer="0.43307086614173229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Juan Antonio Chamale Granillo</cp:lastModifiedBy>
  <cp:lastPrinted>2024-12-03T21:26:42Z</cp:lastPrinted>
  <dcterms:created xsi:type="dcterms:W3CDTF">2011-03-07T18:02:38Z</dcterms:created>
  <dcterms:modified xsi:type="dcterms:W3CDTF">2024-12-03T22:11:49Z</dcterms:modified>
</cp:coreProperties>
</file>