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stitutos por Cooperativa\DEF3 p Publicación Coop\Publicaciones 2023\"/>
    </mc:Choice>
  </mc:AlternateContent>
  <xr:revisionPtr revIDLastSave="0" documentId="13_ncr:1_{E0D59CA2-16FB-4566-99A3-D71D1F8F902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F1 Entidad receptora" sheetId="5" r:id="rId1"/>
    <sheet name="DEF2 Personas individuales " sheetId="1" r:id="rId2"/>
    <sheet name="DEF3 Consolidado" sheetId="4" r:id="rId3"/>
  </sheets>
  <definedNames>
    <definedName name="_xlnm.Print_Area" localSheetId="0">'DEF1 Entidad receptora'!$A$1:$P$74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L53" i="4" l="1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M51" i="4" l="1"/>
  <c r="K31" i="4" l="1"/>
  <c r="K25" i="4" l="1"/>
  <c r="M16" i="4" l="1"/>
  <c r="M33" i="4" l="1"/>
  <c r="M27" i="4"/>
  <c r="M36" i="4"/>
  <c r="M22" i="4"/>
  <c r="M15" i="4"/>
  <c r="M39" i="4"/>
  <c r="M50" i="4"/>
  <c r="K40" i="4" l="1"/>
  <c r="M40" i="4"/>
  <c r="K53" i="4" l="1"/>
  <c r="M53" i="4" l="1"/>
  <c r="K16" i="4"/>
  <c r="M45" i="4"/>
  <c r="M37" i="4"/>
  <c r="M30" i="4"/>
  <c r="M32" i="4"/>
  <c r="M17" i="4"/>
  <c r="M34" i="4"/>
  <c r="M28" i="4"/>
  <c r="M43" i="4"/>
  <c r="M18" i="4"/>
  <c r="M13" i="4"/>
  <c r="M41" i="4"/>
  <c r="M29" i="4"/>
  <c r="M14" i="4"/>
  <c r="M24" i="4"/>
  <c r="M49" i="4"/>
  <c r="M31" i="4"/>
  <c r="M42" i="4"/>
  <c r="M47" i="4"/>
  <c r="M35" i="4"/>
  <c r="M26" i="4"/>
  <c r="M25" i="4"/>
  <c r="M44" i="4"/>
  <c r="M21" i="4"/>
  <c r="M38" i="4"/>
  <c r="M20" i="4"/>
  <c r="M23" i="4"/>
  <c r="M48" i="4"/>
  <c r="M46" i="4"/>
  <c r="M19" i="4"/>
  <c r="M52" i="4" l="1"/>
  <c r="K52" i="4"/>
  <c r="K30" i="4"/>
  <c r="K32" i="4"/>
  <c r="K17" i="4"/>
  <c r="K34" i="4"/>
  <c r="K28" i="4"/>
  <c r="K43" i="4"/>
  <c r="K18" i="4"/>
  <c r="K13" i="4"/>
  <c r="K41" i="4"/>
  <c r="K29" i="4"/>
  <c r="K14" i="4"/>
  <c r="K24" i="4"/>
  <c r="K49" i="4"/>
  <c r="K42" i="4"/>
  <c r="K47" i="4"/>
  <c r="K35" i="4"/>
  <c r="K26" i="4"/>
  <c r="K33" i="4"/>
  <c r="K27" i="4"/>
  <c r="K36" i="4"/>
  <c r="K22" i="4"/>
  <c r="K15" i="4"/>
  <c r="K39" i="4"/>
  <c r="K50" i="4"/>
  <c r="K44" i="4"/>
  <c r="K21" i="4"/>
  <c r="K38" i="4"/>
  <c r="K20" i="4"/>
  <c r="K23" i="4"/>
  <c r="K48" i="4"/>
  <c r="K46" i="4"/>
  <c r="K19" i="4"/>
  <c r="K45" i="4"/>
  <c r="K37" i="4"/>
  <c r="K51" i="4"/>
</calcChain>
</file>

<file path=xl/sharedStrings.xml><?xml version="1.0" encoding="utf-8"?>
<sst xmlns="http://schemas.openxmlformats.org/spreadsheetml/2006/main" count="451" uniqueCount="184">
  <si>
    <t>No.</t>
  </si>
  <si>
    <t>Edad</t>
  </si>
  <si>
    <t>Género</t>
  </si>
  <si>
    <t>Femenino</t>
  </si>
  <si>
    <t>Masculino</t>
  </si>
  <si>
    <t>Etnia</t>
  </si>
  <si>
    <t>Departamento</t>
  </si>
  <si>
    <t>Municipio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</si>
  <si>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</si>
  <si>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</si>
  <si>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</si>
  <si>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</si>
  <si>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</si>
  <si>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>Base Legal:</t>
  </si>
  <si>
    <t>Artículo 32 Bis del Decreto No. 101-97, Ley Orgánica del Presupuesto.</t>
  </si>
  <si>
    <t>Artículo 8 del Acuerdo Gubernativo No. 300-2015 que aprobó la distribución analítica del Presupuesto General de Ingresos y Egresos del Estado para el Ejercicio Fiscal 2016.</t>
  </si>
  <si>
    <t>Artículo 65 del Decreto No. 14-2015, Ley del Presupuesto General de Ingresos y Egresos del Estado para el Ejercicio Fiscal 2016.</t>
  </si>
  <si>
    <t>Artículo 14 del Acuerdo Gubernativo No. 55-2016, Reglamento de Manejo de Subsidios y Subvenciones.</t>
  </si>
  <si>
    <t>Responsable de la actualización de la información:</t>
  </si>
  <si>
    <t>Informe correspondiente al mes de:</t>
  </si>
  <si>
    <t>Fecha de actualización:</t>
  </si>
  <si>
    <t xml:space="preserve">II. INFORMACIÓN DE AVANCE FÍSICO Y FINANCIERO ANUAL </t>
  </si>
  <si>
    <t>Metas</t>
  </si>
  <si>
    <t xml:space="preserve">Avance Físico de la Ejecución </t>
  </si>
  <si>
    <t>Avance Financiero de la Ejecución</t>
  </si>
  <si>
    <t>Observaciones 
(Justificación de variaciones)</t>
  </si>
  <si>
    <t xml:space="preserve">Cantidad </t>
  </si>
  <si>
    <t>Monto (en Quetzales)</t>
  </si>
  <si>
    <t xml:space="preserve">Programada Anual </t>
  </si>
  <si>
    <t xml:space="preserve"> Ejecutado Acumulado</t>
  </si>
  <si>
    <t>% de Ejecución</t>
  </si>
  <si>
    <t>Total Programado Anual</t>
  </si>
  <si>
    <t>Total Transferido Acumulado</t>
  </si>
  <si>
    <t>Ejecutado Acumulado</t>
  </si>
  <si>
    <t>III. INFORMACIÓN DE AVANCE FÍSICO Y FINANCIERO MENSUAL</t>
  </si>
  <si>
    <t>Avance</t>
  </si>
  <si>
    <t>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</si>
  <si>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</si>
  <si>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</si>
  <si>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</si>
  <si>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</si>
  <si>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</si>
  <si>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</si>
  <si>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</si>
  <si>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</si>
  <si>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</si>
  <si>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</si>
  <si>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</si>
  <si>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</si>
  <si>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</si>
  <si>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Físico</t>
  </si>
  <si>
    <t xml:space="preserve"> </t>
  </si>
  <si>
    <t>IV. POBLACIÓN BENEFICIADA (2)</t>
  </si>
  <si>
    <t>Número de personas por rango de edad</t>
  </si>
  <si>
    <t>Mujeres</t>
  </si>
  <si>
    <t>Hombres</t>
  </si>
  <si>
    <t>Observaciones</t>
  </si>
  <si>
    <t>0-15</t>
  </si>
  <si>
    <t>16-30</t>
  </si>
  <si>
    <t>31 -45</t>
  </si>
  <si>
    <t>46 y más</t>
  </si>
  <si>
    <t>Apellidos y Nombres</t>
  </si>
  <si>
    <t>Código Único de Identificación (CUI)</t>
  </si>
  <si>
    <t>Monto del contrato Q.</t>
  </si>
  <si>
    <t>Plazo del contrato (meses)</t>
  </si>
  <si>
    <t>1. Nombre o razón social</t>
  </si>
  <si>
    <t>3. Número de Identificación Tributaria (NIT)</t>
  </si>
  <si>
    <t>4. Domicilio fiscal</t>
  </si>
  <si>
    <t>6. Nombre del representante legal</t>
  </si>
  <si>
    <t>7. Número y fecha del convenio</t>
  </si>
  <si>
    <t>8. Número y fecha de la disposición legal que autoriza el convenio</t>
  </si>
  <si>
    <t>Unidad de Medida (1)</t>
  </si>
  <si>
    <t>Unidad de Medida</t>
  </si>
  <si>
    <t>Monto pagado en el mes</t>
  </si>
  <si>
    <t>Nota: Este informe se entregará mensualmente a la Contraloría General de Cuentas, Congreso de la República de Guatemala, entidad otorgante y Ministerio de Finanzas Públicas a través de la Dirección de Evaluación Fiscal, dentro de los 10 días de finalizado el mes.</t>
  </si>
  <si>
    <t>Descripción</t>
  </si>
  <si>
    <t>10. Indicadores y resultados</t>
  </si>
  <si>
    <t>2. Código de entidad receptora</t>
  </si>
  <si>
    <t>Monto ejecutado en el mes</t>
  </si>
  <si>
    <t>Monto ejecutado acumulado</t>
  </si>
  <si>
    <t>Monto total a trasladar en el ejercicio</t>
  </si>
  <si>
    <t>Número de disposición legal</t>
  </si>
  <si>
    <t>Nombre completo del beneficiario</t>
  </si>
  <si>
    <t>Fecha de nacimiento</t>
  </si>
  <si>
    <t>Denominación de la subvención</t>
  </si>
  <si>
    <t>% de ejecución del monto trasladado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</si>
  <si>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</si>
  <si>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</si>
  <si>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</si>
  <si>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</si>
  <si>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</si>
  <si>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</si>
  <si>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</si>
  <si>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</si>
  <si>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Informe correspondiente al mes de: __________________________________________________</t>
  </si>
  <si>
    <t>Firmas y Sello.</t>
  </si>
  <si>
    <t>INFORME DE AVANCE FÍSICO Y FINANCIERO DE ENTIDADES RECEPTORAS DE SUBSIDIOS O SUBVENCIONES CON RECURSOS DEL ESTADO</t>
  </si>
  <si>
    <t>I. DATOS GENERALES DE LA ENTIDAD RECEPTORA DE SUBSIDIOS O SUBVENCIONES</t>
  </si>
  <si>
    <t>9. Objetivo general del subsidio o subvención</t>
  </si>
  <si>
    <t>11. Nombre de la institución pública que otorga el subsidio o subvención</t>
  </si>
  <si>
    <t>12. Monto anual en Q.</t>
  </si>
  <si>
    <t>V. PERSONAL CONTRATADO CON RECURSOS DEL SUBSIDIO O SUBVENCIÓN</t>
  </si>
  <si>
    <t>VI. RESUMEN DE GASTOS EFECTUADOS CON EL SUBSIDIO O SUBVENCIÓN</t>
  </si>
  <si>
    <t>Fecha de actualización: _________________________________________________________________________________</t>
  </si>
  <si>
    <t>Nombre de la entidad otorgante:  _____________________________________________________________________________________________________________________________________________________________________</t>
  </si>
  <si>
    <t>REGISTRO DE PERSONAS INDIVIDUALES</t>
  </si>
  <si>
    <t>CONSOLIDADO DE PERSONAS JURIDICAS BENEFICIADAS CON SUBSIDIO O SUBVENCIÓN</t>
  </si>
  <si>
    <t>ANEXO "C"   -  DEF 1</t>
  </si>
  <si>
    <t>ANEXO "C"   -  DEF 2</t>
  </si>
  <si>
    <t>ANEXO "C"   -  DEF 3</t>
  </si>
  <si>
    <t>Responsable de la actualización de la información y cargo que ejerce: ______________________________________________________________________________________________________________________________________________________</t>
  </si>
  <si>
    <r>
      <rPr>
        <b/>
        <sz val="9"/>
        <color indexed="8"/>
        <rFont val="Times New Roman"/>
        <family val="1"/>
      </rPr>
      <t>(1)</t>
    </r>
    <r>
      <rPr>
        <sz val="9"/>
        <color indexed="8"/>
        <rFont val="Times New Roman"/>
        <family val="1"/>
      </rPr>
      <t xml:space="preserve">     Se refiere al nombre de la Unidad de Medida según el Clasificador. </t>
    </r>
  </si>
  <si>
    <r>
      <rPr>
        <b/>
        <sz val="9"/>
        <color indexed="8"/>
        <rFont val="Times New Roman"/>
        <family val="1"/>
      </rPr>
      <t>(2)</t>
    </r>
    <r>
      <rPr>
        <sz val="9"/>
        <color indexed="8"/>
        <rFont val="Times New Roman"/>
        <family val="1"/>
      </rPr>
      <t>     Población Beneficiada: Debe tener relación con los objetivos y metas del convenio.</t>
    </r>
  </si>
  <si>
    <t>5. Página de internet y números telefónicos</t>
  </si>
  <si>
    <t>Económica</t>
  </si>
  <si>
    <t>Subvención</t>
  </si>
  <si>
    <t>2669835-8</t>
  </si>
  <si>
    <t>1584904K</t>
  </si>
  <si>
    <t>Sin Movimiento</t>
  </si>
  <si>
    <t>1582327K</t>
  </si>
  <si>
    <t>2033012K</t>
  </si>
  <si>
    <t>832798K</t>
  </si>
  <si>
    <t>Escuela de Ciencias Comerciales por Cooperativa "Prof.Miguel Angel Francisco Juárez Pérez", Chimaltenango</t>
  </si>
  <si>
    <t>Instituto de Educación Básica por el Sistema de Cooperativa, Parramos</t>
  </si>
  <si>
    <t>Instituto de Educación Básica por Cooperativa, Tecpán Guatemala</t>
  </si>
  <si>
    <t>Instituto Mixto de Educación  Básica por Coopertativa "DR. CARROLL BEHRHORST", aldea Chimazat, Santa Cruz Balanyá</t>
  </si>
  <si>
    <t>Instituto de Educación Básica por Cooperativa, San Pedro Yepocapa</t>
  </si>
  <si>
    <t>Instituto Mixto de Educación Básica por Cooperativa de Enseñanza Profesor Flavio Elias Meza Cortés, San Andrés Itzapa</t>
  </si>
  <si>
    <t>Instituto de Educacion Básica por el Sistema de Cooperativa, El Tejar</t>
  </si>
  <si>
    <t>Instituto de Educación Básica por Cooperativa de Enseñanza, San José Poaquil</t>
  </si>
  <si>
    <t>Instituto de Educación Básica por Cooperativa, aldea Bola de Oro, Chimaltenango</t>
  </si>
  <si>
    <t>Instituto Mixto de Educación Básica por Cooperativa, aldea Chuacruz, San José Poaquil</t>
  </si>
  <si>
    <t>Instituto de Educación  Básica por Cooperativa, Santa Cruz Balanyá</t>
  </si>
  <si>
    <t>Instituto de Educación Básica por Cooperativa, Santa Apolonia</t>
  </si>
  <si>
    <t>Instituto Mixto Nocturno de Educación Básica por Cooperativa, San Juan Comalapa</t>
  </si>
  <si>
    <t>Instituto de Educación Básica Nocturno  por Cooperativa "Carlos Luttman Klenze", San Miguel Pochuta</t>
  </si>
  <si>
    <t>Instituto de Educación Básica por Cooperativa, aldea El Camán, Patzicía</t>
  </si>
  <si>
    <t>Instituto de Educación Básica por Cooperativa Acatenango, Acatenango</t>
  </si>
  <si>
    <t>Instituto Mixto de Educación Básica por Cooperativa, aldea Paley, San José Poaquil</t>
  </si>
  <si>
    <t>Instituto Mixto de Educación Básica por Cooperativa, aldea Xeabaj, Santa Apolonia</t>
  </si>
  <si>
    <t>Instituto Básico por Cooperativa, aldea Buena Vista, Chimaltenango</t>
  </si>
  <si>
    <t>Instituto Mixto de Educación Basica por Cooperativa, aldea Caquixajay, Tecpán Guatemala</t>
  </si>
  <si>
    <t>Instituto Básico por Cooperativa, Santa Teresita, Chimaltenango</t>
  </si>
  <si>
    <t>Instituto de Educación Básica por Cooperativa "Asunción", aldea Cerritos Asunción, Patzicía</t>
  </si>
  <si>
    <t>Instituto Mixto de Educación  Básica por Cooperativa, aldea Hacienda Vieja, San José Poaquil</t>
  </si>
  <si>
    <t>Instituto Mixto de Educación Básica por Cooperativa, aldea Las Camelias, Patzún</t>
  </si>
  <si>
    <t>Instituto Mixto de Educación Básica por Cooperativa "Patzicía", Patzicía</t>
  </si>
  <si>
    <t>Instituto Básico por Cooperativa José Joaquín Pardo Gallardo, Chimaltenango</t>
  </si>
  <si>
    <t>Instituto de Educación Básica por Cooperativa Bilingüe Intercultural, San Andrés Itzapa</t>
  </si>
  <si>
    <t>Instituto Mixto de Educación Básica por Cooperativa "El Shadai", aldea Quisaché, Acatenango</t>
  </si>
  <si>
    <t>Instituto Mixto de Educación Básica por Cooperativa "Buen Camino", aldea Chirijuyú, Tecpán Guatemala</t>
  </si>
  <si>
    <t>Instituto Mixto de Educación Básica por Cooperativa "Iximché", aldea Caliaj, Tecpán Guatemala</t>
  </si>
  <si>
    <t>Instituto Mixto de Educación Básica por Cooperativa, aldea Saquitacaj, San José Poaquil</t>
  </si>
  <si>
    <t>Instituto Mixto de Educación Básica por Cooperativa, aldea Los Planes, Acatenango</t>
  </si>
  <si>
    <t>Instituto de Educación Básica por Cooperativa de Enseñanza "Lic. Carlos Abilio Girón Noriega", Zaragoza</t>
  </si>
  <si>
    <t xml:space="preserve">Instituto Mixto de Educación Básica por Cooperativa, Patzún </t>
  </si>
  <si>
    <t>Instituto Tecnológico por Cooperativa, Tecpán Guatemala</t>
  </si>
  <si>
    <t>Instituto Diversicado por Cooperativa Acatenango, Acatenango</t>
  </si>
  <si>
    <t>Instituto Mixto de Educación Diversificada por Cooperativa, El Tejar</t>
  </si>
  <si>
    <t>Instituto de Educación Diversificada por Cooperativa PEM. Aura Marina Socoy Quelex, aldea Bola de Oro, Chimaltenango</t>
  </si>
  <si>
    <t>Según Resolución  No. 045-2018,  Avala a los Institutos por Cooperativa de Enseñanza para que a partir del ejercicio fiscal 2018, no suscriban convenios para el traslado de la subvención  que establece la Ley.</t>
  </si>
  <si>
    <t>Lcda. Gladys América Galindo Quán  / Coordinadora de Acreditamiento y Certificación</t>
  </si>
  <si>
    <t xml:space="preserve">Responsable de la actualización de la información y cargo que ejerce: </t>
  </si>
  <si>
    <t>Lcda. Gladys América Galindo Quán</t>
  </si>
  <si>
    <t>Coordinadora de Acreditamiento y Certificación</t>
  </si>
  <si>
    <t>Vo. Bo.</t>
  </si>
  <si>
    <t>Jefe Departamento Técnico Pedagógico</t>
  </si>
  <si>
    <t xml:space="preserve">  </t>
  </si>
  <si>
    <t>ES CONFORME:</t>
  </si>
  <si>
    <t>Chimaltenango</t>
  </si>
  <si>
    <t>Lic. Henry Estuar Ruíz Rivera</t>
  </si>
  <si>
    <t>Director Departamental de Educación</t>
  </si>
  <si>
    <t>Escuela de Ciencias Comerciales por Cooperativa  de Enseñanza  "Lic. Carlos Abilio Girón Noriega", Zaragoza</t>
  </si>
  <si>
    <t>Instituto de Educación Básica por Cooperativa, Chimaltenango</t>
  </si>
  <si>
    <r>
      <t xml:space="preserve">Nombre de la entidad otorgante:  </t>
    </r>
    <r>
      <rPr>
        <b/>
        <u/>
        <sz val="14"/>
        <color indexed="8"/>
        <rFont val="Times New Roman"/>
        <family val="1"/>
      </rPr>
      <t>DIRECCIÓN DEPARTAMENTAL DE EDUCACIÓN DE CHIMALTENANGO</t>
    </r>
    <r>
      <rPr>
        <b/>
        <sz val="14"/>
        <color indexed="8"/>
        <rFont val="Times New Roman"/>
        <family val="1"/>
      </rPr>
      <t xml:space="preserve">_____________________________________________ </t>
    </r>
  </si>
  <si>
    <t>Instituto Mixto de Educación Básica por Cooperativa, Caserio Chichalí, aldea Patzaj, San Juan Comalapa</t>
  </si>
  <si>
    <t>Lic. Wilton Paz Catú</t>
  </si>
  <si>
    <t>Bilingüe Intercultural, a.i.</t>
  </si>
  <si>
    <t>-</t>
  </si>
  <si>
    <t xml:space="preserve">Informe correspondiente al mes de: </t>
  </si>
  <si>
    <t>Acuerdo Ministerial  No. 4051-2022 del 14/12/2022</t>
  </si>
  <si>
    <t xml:space="preserve">  JUNIO 2023</t>
  </si>
  <si>
    <r>
      <t xml:space="preserve">Fecha de actualización:   </t>
    </r>
    <r>
      <rPr>
        <b/>
        <u/>
        <sz val="14"/>
        <color indexed="8"/>
        <rFont val="Times New Roman"/>
        <family val="1"/>
      </rPr>
      <t xml:space="preserve">   04 DE JUNIO DE 2023</t>
    </r>
  </si>
  <si>
    <t>Nota: Los dos establecimientos que no cuentan con el 60% de ejecución, línea 1 en los meses de enero y febrero cobraron dos secciones que no habían completado por falta de población escolar y línea 30 disminución de sección de máxima a mínima por falta de población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</si>
</sst>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indexed="8"/>
      <name val="Times New Roman"/>
      <family val="1"/>
    </font>
    <font>
      <u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4" xfId="0" applyFont="1" applyBorder="1"/>
    <xf numFmtId="0" fontId="1" fillId="0" borderId="4" xfId="0" applyFont="1" applyBorder="1"/>
    <xf numFmtId="0" fontId="10" fillId="0" borderId="4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12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9" fontId="1" fillId="0" borderId="10" xfId="0" applyNumberFormat="1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4" fillId="5" borderId="1" xfId="0" applyFont="1" applyFill="1" applyBorder="1" applyAlignment="1">
      <alignment horizontal="center" wrapText="1"/>
    </xf>
    <xf numFmtId="0" fontId="1" fillId="0" borderId="1" xfId="0" applyFont="1" applyBorder="1"/>
    <xf numFmtId="0" fontId="7" fillId="5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21" fillId="0" borderId="0" xfId="0" applyFont="1"/>
    <xf numFmtId="4" fontId="16" fillId="0" borderId="0" xfId="0" applyNumberFormat="1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/>
    <xf numFmtId="4" fontId="1" fillId="0" borderId="0" xfId="0" applyNumberFormat="1" applyFont="1"/>
    <xf numFmtId="4" fontId="17" fillId="0" borderId="0" xfId="0" applyNumberFormat="1" applyFont="1"/>
    <xf numFmtId="0" fontId="22" fillId="0" borderId="0" xfId="0" applyFont="1"/>
    <xf numFmtId="4" fontId="1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/>
    </xf>
    <xf numFmtId="4" fontId="23" fillId="0" borderId="1" xfId="0" applyNumberFormat="1" applyFont="1" applyBorder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17" fillId="0" borderId="4" xfId="0" applyFont="1" applyBorder="1"/>
    <xf numFmtId="0" fontId="3" fillId="0" borderId="4" xfId="0" applyFont="1" applyBorder="1"/>
    <xf numFmtId="4" fontId="3" fillId="0" borderId="4" xfId="0" applyNumberFormat="1" applyFont="1" applyBorder="1"/>
    <xf numFmtId="0" fontId="1" fillId="0" borderId="0" xfId="0" applyFont="1" applyAlignment="1">
      <alignment horizontal="right"/>
    </xf>
    <xf numFmtId="4" fontId="0" fillId="0" borderId="0" xfId="0" applyNumberFormat="1"/>
    <xf numFmtId="4" fontId="24" fillId="0" borderId="0" xfId="0" applyNumberFormat="1" applyFont="1"/>
    <xf numFmtId="0" fontId="25" fillId="0" borderId="1" xfId="0" applyFont="1" applyBorder="1" applyAlignment="1">
      <alignment vertical="center" wrapText="1"/>
    </xf>
    <xf numFmtId="17" fontId="3" fillId="0" borderId="4" xfId="0" applyNumberFormat="1" applyFont="1" applyBorder="1"/>
    <xf numFmtId="0" fontId="11" fillId="2" borderId="1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2" fillId="0" borderId="2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justify"/>
    </xf>
    <xf numFmtId="0" fontId="12" fillId="4" borderId="2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49" fontId="12" fillId="0" borderId="22" xfId="0" applyNumberFormat="1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8" fillId="4" borderId="23" xfId="0" applyFont="1" applyFill="1" applyBorder="1" applyAlignment="1">
      <alignment horizontal="left" wrapText="1"/>
    </xf>
    <xf numFmtId="0" fontId="8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showGridLines="0" zoomScale="120" zoomScaleNormal="120" zoomScaleSheetLayoutView="110" workbookViewId="0">
      <selection sqref="A1:P1"/>
    </sheetView>
  </sheetViews>
  <sheetFormatPr baseColWidth="10" defaultRowHeight="15" x14ac:dyDescent="0.25"/>
  <cols>
    <col min="1" max="1" width="5.28515625" style="1" customWidth="1"/>
    <col min="2" max="2" width="27" style="1" customWidth="1"/>
    <col min="3" max="4" width="11.42578125" style="1"/>
    <col min="5" max="6" width="9.85546875" style="1" customWidth="1"/>
    <col min="7" max="7" width="9.5703125" style="1" customWidth="1"/>
    <col min="8" max="8" width="8.85546875" style="1" customWidth="1"/>
    <col min="9" max="9" width="9.85546875" style="1" customWidth="1"/>
    <col min="10" max="10" width="9.42578125" style="1" customWidth="1"/>
    <col min="11" max="11" width="8.5703125" style="1" customWidth="1"/>
    <col min="12" max="12" width="9.140625" style="1" customWidth="1"/>
    <col min="13" max="14" width="8.85546875" style="1" customWidth="1"/>
    <col min="15" max="15" width="8.28515625" style="1" customWidth="1"/>
    <col min="16" max="16" width="9.7109375" style="1" customWidth="1"/>
    <col min="17" max="16384" width="11.42578125" style="1"/>
  </cols>
  <sheetData>
    <row r="1" spans="1:19" ht="18.75" x14ac:dyDescent="0.3">
      <c r="A1" s="140" t="s">
        <v>107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9" ht="17.25" customHeight="1" x14ac:dyDescent="0.25">
      <c r="A2" s="79" t="s">
        <v>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9" s="4" customFormat="1" ht="14.25" x14ac:dyDescent="0.2">
      <c r="A3" s="80" t="s">
        <v>13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9" s="4" customFormat="1" ht="14.25" x14ac:dyDescent="0.2">
      <c r="A4" s="81" t="s">
        <v>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9" s="4" customFormat="1" ht="15" customHeight="1" x14ac:dyDescent="0.2">
      <c r="A5" s="82" t="s">
        <v>15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5"/>
      <c r="R5" s="5"/>
      <c r="S5" s="5"/>
    </row>
    <row r="6" spans="1:19" s="4" customFormat="1" ht="14.25" x14ac:dyDescent="0.2">
      <c r="A6" s="81" t="s">
        <v>16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5"/>
      <c r="R6" s="5"/>
      <c r="S6" s="5"/>
    </row>
    <row r="7" spans="1:19" s="4" customFormat="1" ht="15" customHeight="1" x14ac:dyDescent="0.2">
      <c r="A7" s="83" t="s">
        <v>17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5"/>
      <c r="R7" s="5"/>
      <c r="S7" s="5"/>
    </row>
    <row r="8" spans="1:19" s="4" customFormat="1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"/>
      <c r="R8" s="5"/>
      <c r="S8" s="5"/>
    </row>
    <row r="9" spans="1:19" s="4" customFormat="1" ht="11.25" customHeight="1" x14ac:dyDescent="0.25">
      <c r="A9" s="7" t="s">
        <v>18</v>
      </c>
      <c r="B9" s="1"/>
      <c r="C9" s="8"/>
      <c r="D9" s="9"/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  <c r="Q9" s="5"/>
      <c r="R9" s="5"/>
      <c r="S9" s="5"/>
    </row>
    <row r="10" spans="1:19" s="4" customFormat="1" ht="6.75" customHeight="1" x14ac:dyDescent="0.25">
      <c r="A10" s="7"/>
      <c r="B10" s="1"/>
      <c r="C10" s="8"/>
      <c r="D10" s="8"/>
      <c r="E10" s="8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5"/>
      <c r="R10" s="5"/>
      <c r="S10" s="5"/>
    </row>
    <row r="11" spans="1:19" s="4" customFormat="1" ht="12.75" customHeight="1" x14ac:dyDescent="0.25">
      <c r="A11" s="7" t="s">
        <v>19</v>
      </c>
      <c r="B11" s="7"/>
      <c r="C11" s="11"/>
      <c r="D11" s="10"/>
      <c r="E11" s="10"/>
      <c r="F11" s="10"/>
      <c r="G11" s="1"/>
      <c r="H11" s="1"/>
      <c r="I11" s="7" t="s">
        <v>20</v>
      </c>
      <c r="J11" s="7"/>
      <c r="K11" s="10"/>
      <c r="L11" s="9"/>
      <c r="M11" s="9"/>
      <c r="N11" s="9"/>
      <c r="O11" s="10"/>
      <c r="P11" s="10"/>
      <c r="Q11" s="5"/>
      <c r="R11" s="5"/>
      <c r="S11" s="5"/>
    </row>
    <row r="12" spans="1:19" ht="8.25" customHeight="1" thickBot="1" x14ac:dyDescent="0.3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</row>
    <row r="13" spans="1:19" ht="19.5" customHeight="1" x14ac:dyDescent="0.25">
      <c r="A13" s="68" t="s">
        <v>97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</row>
    <row r="14" spans="1:19" ht="19.5" customHeight="1" x14ac:dyDescent="0.25">
      <c r="A14" s="121" t="s">
        <v>65</v>
      </c>
      <c r="B14" s="122"/>
      <c r="C14" s="122"/>
      <c r="D14" s="122"/>
      <c r="E14" s="122"/>
      <c r="F14" s="122"/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1:19" ht="15" customHeight="1" x14ac:dyDescent="0.25">
      <c r="A15" s="71" t="s">
        <v>77</v>
      </c>
      <c r="B15" s="72"/>
      <c r="C15" s="72"/>
      <c r="D15" s="72"/>
      <c r="E15" s="72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4"/>
    </row>
    <row r="16" spans="1:19" x14ac:dyDescent="0.25">
      <c r="A16" s="75" t="s">
        <v>66</v>
      </c>
      <c r="B16" s="76"/>
      <c r="C16" s="76"/>
      <c r="D16" s="76"/>
      <c r="E16" s="76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8"/>
    </row>
    <row r="17" spans="1:16" ht="17.25" customHeight="1" x14ac:dyDescent="0.25">
      <c r="A17" s="71" t="s">
        <v>67</v>
      </c>
      <c r="B17" s="72"/>
      <c r="C17" s="72"/>
      <c r="D17" s="72"/>
      <c r="E17" s="72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4"/>
    </row>
    <row r="18" spans="1:16" ht="17.25" customHeight="1" x14ac:dyDescent="0.25">
      <c r="A18" s="84" t="s">
        <v>113</v>
      </c>
      <c r="B18" s="85"/>
      <c r="C18" s="85"/>
      <c r="D18" s="85"/>
      <c r="E18" s="85"/>
      <c r="F18" s="85"/>
      <c r="G18" s="77"/>
      <c r="H18" s="77"/>
      <c r="I18" s="77"/>
      <c r="J18" s="77"/>
      <c r="K18" s="77"/>
      <c r="L18" s="77"/>
      <c r="M18" s="77"/>
      <c r="N18" s="77"/>
      <c r="O18" s="77"/>
      <c r="P18" s="78"/>
    </row>
    <row r="19" spans="1:16" ht="17.25" customHeight="1" x14ac:dyDescent="0.25">
      <c r="A19" s="71" t="s">
        <v>68</v>
      </c>
      <c r="B19" s="72"/>
      <c r="C19" s="72"/>
      <c r="D19" s="72"/>
      <c r="E19" s="72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4"/>
    </row>
    <row r="20" spans="1:16" x14ac:dyDescent="0.25">
      <c r="A20" s="75" t="s">
        <v>69</v>
      </c>
      <c r="B20" s="76"/>
      <c r="C20" s="76"/>
      <c r="D20" s="76"/>
      <c r="E20" s="76"/>
      <c r="F20" s="76"/>
      <c r="G20" s="77"/>
      <c r="H20" s="77"/>
      <c r="I20" s="77"/>
      <c r="J20" s="77"/>
      <c r="K20" s="77"/>
      <c r="L20" s="77"/>
      <c r="M20" s="77"/>
      <c r="N20" s="77"/>
      <c r="O20" s="77"/>
      <c r="P20" s="78"/>
    </row>
    <row r="21" spans="1:16" x14ac:dyDescent="0.25">
      <c r="A21" s="71" t="s">
        <v>70</v>
      </c>
      <c r="B21" s="72"/>
      <c r="C21" s="72"/>
      <c r="D21" s="72"/>
      <c r="E21" s="72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4"/>
    </row>
    <row r="22" spans="1:16" x14ac:dyDescent="0.25">
      <c r="A22" s="75" t="s">
        <v>98</v>
      </c>
      <c r="B22" s="76"/>
      <c r="C22" s="76"/>
      <c r="D22" s="76"/>
      <c r="E22" s="76"/>
      <c r="F22" s="76"/>
      <c r="G22" s="77"/>
      <c r="H22" s="77"/>
      <c r="I22" s="77"/>
      <c r="J22" s="77"/>
      <c r="K22" s="77"/>
      <c r="L22" s="77"/>
      <c r="M22" s="77"/>
      <c r="N22" s="77"/>
      <c r="O22" s="77"/>
      <c r="P22" s="78"/>
    </row>
    <row r="23" spans="1:16" x14ac:dyDescent="0.25">
      <c r="A23" s="71" t="s">
        <v>76</v>
      </c>
      <c r="B23" s="72"/>
      <c r="C23" s="72"/>
      <c r="D23" s="72"/>
      <c r="E23" s="72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4"/>
    </row>
    <row r="24" spans="1:16" ht="15" customHeight="1" x14ac:dyDescent="0.25">
      <c r="A24" s="75" t="s">
        <v>99</v>
      </c>
      <c r="B24" s="76"/>
      <c r="C24" s="76"/>
      <c r="D24" s="76"/>
      <c r="E24" s="76"/>
      <c r="F24" s="76"/>
      <c r="G24" s="77"/>
      <c r="H24" s="77"/>
      <c r="I24" s="77"/>
      <c r="J24" s="77"/>
      <c r="K24" s="77"/>
      <c r="L24" s="77"/>
      <c r="M24" s="77"/>
      <c r="N24" s="77"/>
      <c r="O24" s="77"/>
      <c r="P24" s="78"/>
    </row>
    <row r="25" spans="1:16" ht="15.75" thickBot="1" x14ac:dyDescent="0.3">
      <c r="A25" s="86" t="s">
        <v>100</v>
      </c>
      <c r="B25" s="87"/>
      <c r="C25" s="87"/>
      <c r="D25" s="87"/>
      <c r="E25" s="87"/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9"/>
    </row>
    <row r="26" spans="1:16" ht="12" customHeight="1" thickBot="1" x14ac:dyDescent="0.3">
      <c r="A26" s="14"/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9.5" customHeight="1" x14ac:dyDescent="0.25">
      <c r="A27" s="68" t="s">
        <v>21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</row>
    <row r="28" spans="1:16" ht="15" customHeight="1" x14ac:dyDescent="0.25">
      <c r="A28" s="90" t="s">
        <v>0</v>
      </c>
      <c r="B28" s="91" t="s">
        <v>22</v>
      </c>
      <c r="C28" s="91" t="s">
        <v>71</v>
      </c>
      <c r="D28" s="92" t="s">
        <v>23</v>
      </c>
      <c r="E28" s="92"/>
      <c r="F28" s="92"/>
      <c r="G28" s="92" t="s">
        <v>24</v>
      </c>
      <c r="H28" s="92"/>
      <c r="I28" s="92"/>
      <c r="J28" s="92"/>
      <c r="K28" s="93" t="s">
        <v>25</v>
      </c>
      <c r="L28" s="93"/>
      <c r="M28" s="93"/>
      <c r="N28" s="93"/>
      <c r="O28" s="93"/>
      <c r="P28" s="94"/>
    </row>
    <row r="29" spans="1:16" ht="15" customHeight="1" x14ac:dyDescent="0.25">
      <c r="A29" s="90"/>
      <c r="B29" s="91"/>
      <c r="C29" s="91"/>
      <c r="D29" s="93" t="s">
        <v>26</v>
      </c>
      <c r="E29" s="93"/>
      <c r="F29" s="93"/>
      <c r="G29" s="93" t="s">
        <v>27</v>
      </c>
      <c r="H29" s="93"/>
      <c r="I29" s="93"/>
      <c r="J29" s="93"/>
      <c r="K29" s="93"/>
      <c r="L29" s="93"/>
      <c r="M29" s="93"/>
      <c r="N29" s="93"/>
      <c r="O29" s="93"/>
      <c r="P29" s="94"/>
    </row>
    <row r="30" spans="1:16" ht="52.5" x14ac:dyDescent="0.25">
      <c r="A30" s="90"/>
      <c r="B30" s="91"/>
      <c r="C30" s="91"/>
      <c r="D30" s="16" t="s">
        <v>28</v>
      </c>
      <c r="E30" s="16" t="s">
        <v>29</v>
      </c>
      <c r="F30" s="16" t="s">
        <v>30</v>
      </c>
      <c r="G30" s="16" t="s">
        <v>31</v>
      </c>
      <c r="H30" s="16" t="s">
        <v>32</v>
      </c>
      <c r="I30" s="16" t="s">
        <v>33</v>
      </c>
      <c r="J30" s="16" t="s">
        <v>30</v>
      </c>
      <c r="K30" s="93"/>
      <c r="L30" s="93"/>
      <c r="M30" s="93"/>
      <c r="N30" s="93"/>
      <c r="O30" s="93"/>
      <c r="P30" s="94"/>
    </row>
    <row r="31" spans="1:16" x14ac:dyDescent="0.25">
      <c r="A31" s="17">
        <v>1</v>
      </c>
      <c r="B31" s="18"/>
      <c r="C31" s="18"/>
      <c r="D31" s="18"/>
      <c r="E31" s="18"/>
      <c r="F31" s="19"/>
      <c r="G31" s="18"/>
      <c r="H31" s="18"/>
      <c r="I31" s="18"/>
      <c r="J31" s="19"/>
      <c r="K31" s="95"/>
      <c r="L31" s="95"/>
      <c r="M31" s="95"/>
      <c r="N31" s="95"/>
      <c r="O31" s="95"/>
      <c r="P31" s="96"/>
    </row>
    <row r="32" spans="1:16" x14ac:dyDescent="0.25">
      <c r="A32" s="17">
        <v>2</v>
      </c>
      <c r="B32" s="18"/>
      <c r="C32" s="18"/>
      <c r="D32" s="18"/>
      <c r="E32" s="18"/>
      <c r="F32" s="18"/>
      <c r="G32" s="18"/>
      <c r="H32" s="18"/>
      <c r="I32" s="18"/>
      <c r="J32" s="18"/>
      <c r="K32" s="95"/>
      <c r="L32" s="95"/>
      <c r="M32" s="95"/>
      <c r="N32" s="95"/>
      <c r="O32" s="95"/>
      <c r="P32" s="96"/>
    </row>
    <row r="33" spans="1:16" x14ac:dyDescent="0.25">
      <c r="A33" s="17">
        <v>3</v>
      </c>
      <c r="B33" s="18"/>
      <c r="C33" s="18"/>
      <c r="D33" s="18"/>
      <c r="E33" s="18"/>
      <c r="F33" s="18"/>
      <c r="G33" s="18"/>
      <c r="H33" s="18"/>
      <c r="I33" s="18"/>
      <c r="J33" s="18"/>
      <c r="K33" s="95"/>
      <c r="L33" s="95"/>
      <c r="M33" s="95"/>
      <c r="N33" s="95"/>
      <c r="O33" s="95"/>
      <c r="P33" s="96"/>
    </row>
    <row r="34" spans="1:16" ht="15.75" thickBot="1" x14ac:dyDescent="0.3">
      <c r="A34" s="20">
        <v>4</v>
      </c>
      <c r="B34" s="21"/>
      <c r="C34" s="21"/>
      <c r="D34" s="21"/>
      <c r="E34" s="21"/>
      <c r="F34" s="21"/>
      <c r="G34" s="21"/>
      <c r="H34" s="21"/>
      <c r="I34" s="21"/>
      <c r="J34" s="21"/>
      <c r="K34" s="134"/>
      <c r="L34" s="134"/>
      <c r="M34" s="134"/>
      <c r="N34" s="134"/>
      <c r="O34" s="134"/>
      <c r="P34" s="135"/>
    </row>
    <row r="35" spans="1:16" ht="11.25" customHeight="1" thickBot="1" x14ac:dyDescent="0.3">
      <c r="A35" s="14"/>
      <c r="B35" s="14"/>
      <c r="C35" s="14"/>
      <c r="D35" s="1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</row>
    <row r="36" spans="1:16" ht="19.5" customHeight="1" x14ac:dyDescent="0.25">
      <c r="A36" s="141" t="s">
        <v>34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</row>
    <row r="37" spans="1:16" ht="15" customHeight="1" x14ac:dyDescent="0.25">
      <c r="A37" s="97" t="s">
        <v>0</v>
      </c>
      <c r="B37" s="99" t="s">
        <v>22</v>
      </c>
      <c r="C37" s="99" t="s">
        <v>72</v>
      </c>
      <c r="D37" s="101" t="s">
        <v>35</v>
      </c>
      <c r="E37" s="103" t="s">
        <v>36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/>
    </row>
    <row r="38" spans="1:16" ht="25.5" customHeight="1" thickBot="1" x14ac:dyDescent="0.3">
      <c r="A38" s="98"/>
      <c r="B38" s="100"/>
      <c r="C38" s="100"/>
      <c r="D38" s="102"/>
      <c r="E38" s="22" t="s">
        <v>37</v>
      </c>
      <c r="F38" s="22" t="s">
        <v>38</v>
      </c>
      <c r="G38" s="22" t="s">
        <v>39</v>
      </c>
      <c r="H38" s="22" t="s">
        <v>40</v>
      </c>
      <c r="I38" s="22" t="s">
        <v>41</v>
      </c>
      <c r="J38" s="22" t="s">
        <v>42</v>
      </c>
      <c r="K38" s="22" t="s">
        <v>43</v>
      </c>
      <c r="L38" s="22" t="s">
        <v>44</v>
      </c>
      <c r="M38" s="22" t="s">
        <v>45</v>
      </c>
      <c r="N38" s="22" t="s">
        <v>46</v>
      </c>
      <c r="O38" s="22" t="s">
        <v>47</v>
      </c>
      <c r="P38" s="23" t="s">
        <v>48</v>
      </c>
    </row>
    <row r="39" spans="1:16" x14ac:dyDescent="0.25">
      <c r="A39" s="106">
        <v>1</v>
      </c>
      <c r="B39" s="108"/>
      <c r="C39" s="108"/>
      <c r="D39" s="24" t="s">
        <v>49</v>
      </c>
      <c r="E39" s="25"/>
      <c r="F39" s="26"/>
      <c r="G39" s="25"/>
      <c r="H39" s="25"/>
      <c r="I39" s="25"/>
      <c r="J39" s="25"/>
      <c r="K39" s="27"/>
      <c r="L39" s="27"/>
      <c r="M39" s="27"/>
      <c r="N39" s="27"/>
      <c r="O39" s="27"/>
      <c r="P39" s="28"/>
    </row>
    <row r="40" spans="1:16" ht="15.75" thickBot="1" x14ac:dyDescent="0.3">
      <c r="A40" s="107"/>
      <c r="B40" s="109"/>
      <c r="C40" s="109"/>
      <c r="D40" s="29" t="s">
        <v>50</v>
      </c>
      <c r="E40" s="21"/>
      <c r="F40" s="21"/>
      <c r="G40" s="21"/>
      <c r="H40" s="21"/>
      <c r="I40" s="21"/>
      <c r="J40" s="21"/>
      <c r="K40" s="30"/>
      <c r="L40" s="30"/>
      <c r="M40" s="30"/>
      <c r="N40" s="30"/>
      <c r="O40" s="30"/>
      <c r="P40" s="31"/>
    </row>
    <row r="41" spans="1:16" x14ac:dyDescent="0.25">
      <c r="A41" s="106">
        <v>2</v>
      </c>
      <c r="B41" s="108"/>
      <c r="C41" s="108"/>
      <c r="D41" s="24" t="s">
        <v>49</v>
      </c>
      <c r="E41" s="25"/>
      <c r="F41" s="25"/>
      <c r="G41" s="25"/>
      <c r="H41" s="25"/>
      <c r="I41" s="25"/>
      <c r="J41" s="25"/>
      <c r="K41" s="27"/>
      <c r="L41" s="27"/>
      <c r="M41" s="27"/>
      <c r="N41" s="27"/>
      <c r="O41" s="27"/>
      <c r="P41" s="28"/>
    </row>
    <row r="42" spans="1:16" ht="15.75" thickBot="1" x14ac:dyDescent="0.3">
      <c r="A42" s="107"/>
      <c r="B42" s="109"/>
      <c r="C42" s="109"/>
      <c r="D42" s="29" t="s">
        <v>50</v>
      </c>
      <c r="E42" s="21"/>
      <c r="F42" s="21"/>
      <c r="G42" s="21"/>
      <c r="H42" s="21"/>
      <c r="I42" s="21"/>
      <c r="J42" s="21"/>
      <c r="K42" s="30"/>
      <c r="L42" s="30"/>
      <c r="M42" s="30"/>
      <c r="N42" s="30"/>
      <c r="O42" s="30"/>
      <c r="P42" s="31"/>
    </row>
    <row r="43" spans="1:16" x14ac:dyDescent="0.25">
      <c r="A43" s="106">
        <v>3</v>
      </c>
      <c r="B43" s="108"/>
      <c r="C43" s="108"/>
      <c r="D43" s="24" t="s">
        <v>49</v>
      </c>
      <c r="E43" s="25" t="s">
        <v>51</v>
      </c>
      <c r="F43" s="25"/>
      <c r="G43" s="25"/>
      <c r="H43" s="25"/>
      <c r="I43" s="25"/>
      <c r="J43" s="25"/>
      <c r="K43" s="27"/>
      <c r="L43" s="27"/>
      <c r="M43" s="27"/>
      <c r="N43" s="27"/>
      <c r="O43" s="27"/>
      <c r="P43" s="28"/>
    </row>
    <row r="44" spans="1:16" ht="15.75" thickBot="1" x14ac:dyDescent="0.3">
      <c r="A44" s="107"/>
      <c r="B44" s="109"/>
      <c r="C44" s="109"/>
      <c r="D44" s="29" t="s">
        <v>50</v>
      </c>
      <c r="E44" s="21"/>
      <c r="F44" s="21"/>
      <c r="G44" s="21"/>
      <c r="H44" s="21"/>
      <c r="I44" s="21"/>
      <c r="J44" s="21"/>
      <c r="K44" s="30"/>
      <c r="L44" s="30"/>
      <c r="M44" s="30"/>
      <c r="N44" s="30"/>
      <c r="O44" s="30"/>
      <c r="P44" s="31"/>
    </row>
    <row r="45" spans="1:16" x14ac:dyDescent="0.25">
      <c r="A45" s="106">
        <v>4</v>
      </c>
      <c r="B45" s="108"/>
      <c r="C45" s="108"/>
      <c r="D45" s="24" t="s">
        <v>49</v>
      </c>
      <c r="E45" s="25"/>
      <c r="F45" s="25"/>
      <c r="G45" s="25"/>
      <c r="H45" s="25"/>
      <c r="I45" s="25"/>
      <c r="J45" s="25"/>
      <c r="K45" s="27"/>
      <c r="L45" s="27"/>
      <c r="M45" s="27"/>
      <c r="N45" s="27"/>
      <c r="O45" s="27"/>
      <c r="P45" s="28"/>
    </row>
    <row r="46" spans="1:16" ht="15.75" thickBot="1" x14ac:dyDescent="0.3">
      <c r="A46" s="107"/>
      <c r="B46" s="109"/>
      <c r="C46" s="109"/>
      <c r="D46" s="29" t="s">
        <v>50</v>
      </c>
      <c r="E46" s="21"/>
      <c r="F46" s="21"/>
      <c r="G46" s="21"/>
      <c r="H46" s="21"/>
      <c r="I46" s="21"/>
      <c r="J46" s="21"/>
      <c r="K46" s="30"/>
      <c r="L46" s="30"/>
      <c r="M46" s="30"/>
      <c r="N46" s="30"/>
      <c r="O46" s="30"/>
      <c r="P46" s="31"/>
    </row>
    <row r="47" spans="1:16" ht="12" customHeight="1" thickBot="1" x14ac:dyDescent="0.3">
      <c r="A47" s="14"/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4"/>
      <c r="P47" s="14"/>
    </row>
    <row r="48" spans="1:16" ht="19.5" customHeight="1" x14ac:dyDescent="0.25">
      <c r="A48" s="141" t="s">
        <v>52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1:16" ht="15" customHeight="1" x14ac:dyDescent="0.25">
      <c r="A49" s="110" t="s">
        <v>6</v>
      </c>
      <c r="B49" s="111"/>
      <c r="C49" s="111" t="s">
        <v>7</v>
      </c>
      <c r="D49" s="111"/>
      <c r="E49" s="111"/>
      <c r="F49" s="112" t="s">
        <v>53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3"/>
    </row>
    <row r="50" spans="1:16" ht="15" customHeight="1" x14ac:dyDescent="0.25">
      <c r="A50" s="110"/>
      <c r="B50" s="111"/>
      <c r="C50" s="111"/>
      <c r="D50" s="111"/>
      <c r="E50" s="111"/>
      <c r="F50" s="112" t="s">
        <v>54</v>
      </c>
      <c r="G50" s="112"/>
      <c r="H50" s="112"/>
      <c r="I50" s="112"/>
      <c r="J50" s="112" t="s">
        <v>55</v>
      </c>
      <c r="K50" s="112"/>
      <c r="L50" s="112"/>
      <c r="M50" s="112"/>
      <c r="N50" s="114" t="s">
        <v>56</v>
      </c>
      <c r="O50" s="115"/>
      <c r="P50" s="116"/>
    </row>
    <row r="51" spans="1:16" ht="29.25" x14ac:dyDescent="0.25">
      <c r="A51" s="110"/>
      <c r="B51" s="111"/>
      <c r="C51" s="111"/>
      <c r="D51" s="111"/>
      <c r="E51" s="111"/>
      <c r="F51" s="32" t="s">
        <v>57</v>
      </c>
      <c r="G51" s="32" t="s">
        <v>58</v>
      </c>
      <c r="H51" s="32" t="s">
        <v>59</v>
      </c>
      <c r="I51" s="32" t="s">
        <v>60</v>
      </c>
      <c r="J51" s="32" t="s">
        <v>57</v>
      </c>
      <c r="K51" s="32" t="s">
        <v>58</v>
      </c>
      <c r="L51" s="32" t="s">
        <v>59</v>
      </c>
      <c r="M51" s="32" t="s">
        <v>60</v>
      </c>
      <c r="N51" s="117"/>
      <c r="O51" s="118"/>
      <c r="P51" s="119"/>
    </row>
    <row r="52" spans="1:16" x14ac:dyDescent="0.25">
      <c r="A52" s="148"/>
      <c r="B52" s="127"/>
      <c r="C52" s="127"/>
      <c r="D52" s="127"/>
      <c r="E52" s="127"/>
      <c r="F52" s="18"/>
      <c r="G52" s="18"/>
      <c r="H52" s="18"/>
      <c r="I52" s="18"/>
      <c r="J52" s="18"/>
      <c r="K52" s="18"/>
      <c r="L52" s="33"/>
      <c r="M52" s="33"/>
      <c r="N52" s="95"/>
      <c r="O52" s="95"/>
      <c r="P52" s="96"/>
    </row>
    <row r="53" spans="1:16" x14ac:dyDescent="0.25">
      <c r="A53" s="148"/>
      <c r="B53" s="127"/>
      <c r="C53" s="127"/>
      <c r="D53" s="127"/>
      <c r="E53" s="127"/>
      <c r="F53" s="18"/>
      <c r="G53" s="18"/>
      <c r="H53" s="18"/>
      <c r="I53" s="18"/>
      <c r="J53" s="18"/>
      <c r="K53" s="18"/>
      <c r="L53" s="33"/>
      <c r="M53" s="33"/>
      <c r="N53" s="95"/>
      <c r="O53" s="95"/>
      <c r="P53" s="96"/>
    </row>
    <row r="54" spans="1:16" ht="15.75" thickBot="1" x14ac:dyDescent="0.3">
      <c r="A54" s="136"/>
      <c r="B54" s="133"/>
      <c r="C54" s="133"/>
      <c r="D54" s="133"/>
      <c r="E54" s="133"/>
      <c r="F54" s="21"/>
      <c r="G54" s="21"/>
      <c r="H54" s="21"/>
      <c r="I54" s="21"/>
      <c r="J54" s="21"/>
      <c r="K54" s="21"/>
      <c r="L54" s="30"/>
      <c r="M54" s="30"/>
      <c r="N54" s="134"/>
      <c r="O54" s="134"/>
      <c r="P54" s="135"/>
    </row>
    <row r="55" spans="1:16" ht="11.25" customHeight="1" thickBot="1" x14ac:dyDescent="0.3">
      <c r="A55" s="14"/>
      <c r="B55" s="14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</row>
    <row r="56" spans="1:16" ht="19.5" customHeight="1" x14ac:dyDescent="0.25">
      <c r="A56" s="141" t="s">
        <v>101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3"/>
    </row>
    <row r="57" spans="1:16" ht="37.5" customHeight="1" x14ac:dyDescent="0.25">
      <c r="A57" s="34" t="s">
        <v>0</v>
      </c>
      <c r="B57" s="144" t="s">
        <v>61</v>
      </c>
      <c r="C57" s="144"/>
      <c r="D57" s="144"/>
      <c r="E57" s="144"/>
      <c r="F57" s="144"/>
      <c r="G57" s="144" t="s">
        <v>62</v>
      </c>
      <c r="H57" s="144"/>
      <c r="I57" s="144"/>
      <c r="J57" s="144" t="s">
        <v>63</v>
      </c>
      <c r="K57" s="144"/>
      <c r="L57" s="144"/>
      <c r="M57" s="125" t="s">
        <v>64</v>
      </c>
      <c r="N57" s="126"/>
      <c r="O57" s="144" t="s">
        <v>73</v>
      </c>
      <c r="P57" s="145"/>
    </row>
    <row r="58" spans="1:16" x14ac:dyDescent="0.25">
      <c r="A58" s="17">
        <v>1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95"/>
      <c r="P58" s="96"/>
    </row>
    <row r="59" spans="1:16" x14ac:dyDescent="0.25">
      <c r="A59" s="17">
        <v>2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95"/>
      <c r="P59" s="96"/>
    </row>
    <row r="60" spans="1:16" x14ac:dyDescent="0.25">
      <c r="A60" s="17">
        <v>3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95"/>
      <c r="P60" s="96"/>
    </row>
    <row r="61" spans="1:16" ht="15.75" thickBot="1" x14ac:dyDescent="0.3">
      <c r="A61" s="20">
        <v>4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46"/>
      <c r="N61" s="147"/>
      <c r="O61" s="134"/>
      <c r="P61" s="135"/>
    </row>
    <row r="62" spans="1:16" ht="11.25" customHeight="1" thickBot="1" x14ac:dyDescent="0.3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7"/>
      <c r="N62" s="37"/>
      <c r="O62" s="37"/>
      <c r="P62" s="37"/>
    </row>
    <row r="63" spans="1:16" x14ac:dyDescent="0.25">
      <c r="A63" s="141" t="s">
        <v>102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</row>
    <row r="64" spans="1:16" ht="27" customHeight="1" x14ac:dyDescent="0.25">
      <c r="A64" s="34" t="s">
        <v>0</v>
      </c>
      <c r="B64" s="125" t="s">
        <v>75</v>
      </c>
      <c r="C64" s="126"/>
      <c r="D64" s="126"/>
      <c r="E64" s="126"/>
      <c r="F64" s="126"/>
      <c r="G64" s="126"/>
      <c r="H64" s="126"/>
      <c r="I64" s="126"/>
      <c r="J64" s="126"/>
      <c r="K64" s="144" t="s">
        <v>78</v>
      </c>
      <c r="L64" s="144"/>
      <c r="M64" s="144"/>
      <c r="N64" s="144" t="s">
        <v>79</v>
      </c>
      <c r="O64" s="144"/>
      <c r="P64" s="145"/>
    </row>
    <row r="65" spans="1:16" x14ac:dyDescent="0.25">
      <c r="A65" s="17">
        <v>1</v>
      </c>
      <c r="B65" s="137"/>
      <c r="C65" s="138"/>
      <c r="D65" s="138"/>
      <c r="E65" s="138"/>
      <c r="F65" s="138"/>
      <c r="G65" s="138"/>
      <c r="H65" s="138"/>
      <c r="I65" s="138"/>
      <c r="J65" s="139"/>
      <c r="K65" s="127"/>
      <c r="L65" s="127"/>
      <c r="M65" s="127"/>
      <c r="N65" s="95"/>
      <c r="O65" s="95"/>
      <c r="P65" s="96"/>
    </row>
    <row r="66" spans="1:16" x14ac:dyDescent="0.25">
      <c r="A66" s="17">
        <v>2</v>
      </c>
      <c r="B66" s="137"/>
      <c r="C66" s="138"/>
      <c r="D66" s="138"/>
      <c r="E66" s="138"/>
      <c r="F66" s="138"/>
      <c r="G66" s="138"/>
      <c r="H66" s="138"/>
      <c r="I66" s="138"/>
      <c r="J66" s="139"/>
      <c r="K66" s="127"/>
      <c r="L66" s="127"/>
      <c r="M66" s="127"/>
      <c r="N66" s="95"/>
      <c r="O66" s="95"/>
      <c r="P66" s="96"/>
    </row>
    <row r="67" spans="1:16" x14ac:dyDescent="0.25">
      <c r="A67" s="17">
        <v>3</v>
      </c>
      <c r="B67" s="137"/>
      <c r="C67" s="138"/>
      <c r="D67" s="138"/>
      <c r="E67" s="138"/>
      <c r="F67" s="138"/>
      <c r="G67" s="138"/>
      <c r="H67" s="138"/>
      <c r="I67" s="138"/>
      <c r="J67" s="139"/>
      <c r="K67" s="127"/>
      <c r="L67" s="127"/>
      <c r="M67" s="127"/>
      <c r="N67" s="95"/>
      <c r="O67" s="95"/>
      <c r="P67" s="96"/>
    </row>
    <row r="68" spans="1:16" ht="15.75" thickBot="1" x14ac:dyDescent="0.3">
      <c r="A68" s="20">
        <v>4</v>
      </c>
      <c r="B68" s="130"/>
      <c r="C68" s="131"/>
      <c r="D68" s="131"/>
      <c r="E68" s="131"/>
      <c r="F68" s="131"/>
      <c r="G68" s="131"/>
      <c r="H68" s="131"/>
      <c r="I68" s="131"/>
      <c r="J68" s="132"/>
      <c r="K68" s="133"/>
      <c r="L68" s="133"/>
      <c r="M68" s="133"/>
      <c r="N68" s="134"/>
      <c r="O68" s="134"/>
      <c r="P68" s="135"/>
    </row>
    <row r="69" spans="1:16" ht="3.75" customHeight="1" x14ac:dyDescent="0.25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7"/>
      <c r="N69" s="37"/>
      <c r="O69" s="37"/>
      <c r="P69" s="37"/>
    </row>
    <row r="70" spans="1:16" ht="15" customHeight="1" x14ac:dyDescent="0.25">
      <c r="A70" s="38" t="s">
        <v>111</v>
      </c>
      <c r="B70" s="38"/>
      <c r="C70" s="38"/>
      <c r="D70" s="38"/>
      <c r="E70" s="38"/>
      <c r="F70" s="38"/>
      <c r="G70" s="38"/>
      <c r="H70" s="120" t="s">
        <v>74</v>
      </c>
      <c r="I70" s="120"/>
      <c r="J70" s="120"/>
      <c r="K70" s="120"/>
      <c r="L70" s="120"/>
      <c r="M70" s="120"/>
      <c r="N70" s="120"/>
      <c r="O70" s="120"/>
      <c r="P70" s="120"/>
    </row>
    <row r="71" spans="1:16" x14ac:dyDescent="0.25">
      <c r="A71" s="38" t="s">
        <v>112</v>
      </c>
      <c r="B71" s="38"/>
      <c r="C71" s="38"/>
      <c r="D71" s="38"/>
      <c r="E71" s="38"/>
      <c r="F71" s="38"/>
      <c r="G71" s="38"/>
      <c r="H71" s="120"/>
      <c r="I71" s="120"/>
      <c r="J71" s="120"/>
      <c r="K71" s="120"/>
      <c r="L71" s="120"/>
      <c r="M71" s="120"/>
      <c r="N71" s="120"/>
      <c r="O71" s="120"/>
      <c r="P71" s="120"/>
    </row>
    <row r="72" spans="1:16" ht="10.5" customHeight="1" x14ac:dyDescent="0.25">
      <c r="A72" s="38"/>
      <c r="B72" s="38"/>
      <c r="C72" s="38"/>
      <c r="D72" s="38"/>
      <c r="E72" s="38"/>
      <c r="F72" s="38"/>
      <c r="G72" s="38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1:16" x14ac:dyDescent="0.25">
      <c r="A73" s="39" t="s">
        <v>95</v>
      </c>
      <c r="B73" s="38"/>
      <c r="C73" s="38"/>
      <c r="D73" s="38"/>
      <c r="E73" s="38"/>
      <c r="F73" s="38"/>
      <c r="G73" s="38"/>
      <c r="H73" s="38"/>
    </row>
  </sheetData>
  <mergeCells count="122">
    <mergeCell ref="A1:P1"/>
    <mergeCell ref="A63:P63"/>
    <mergeCell ref="N64:P64"/>
    <mergeCell ref="K64:M64"/>
    <mergeCell ref="B64:J64"/>
    <mergeCell ref="M61:N61"/>
    <mergeCell ref="O58:P58"/>
    <mergeCell ref="O59:P59"/>
    <mergeCell ref="N66:P66"/>
    <mergeCell ref="A56:P56"/>
    <mergeCell ref="B57:F57"/>
    <mergeCell ref="G57:I57"/>
    <mergeCell ref="J57:L57"/>
    <mergeCell ref="O57:P57"/>
    <mergeCell ref="A52:B52"/>
    <mergeCell ref="C52:E52"/>
    <mergeCell ref="N52:P52"/>
    <mergeCell ref="A53:B53"/>
    <mergeCell ref="C53:E53"/>
    <mergeCell ref="N53:P53"/>
    <mergeCell ref="A48:P48"/>
    <mergeCell ref="K34:P34"/>
    <mergeCell ref="A36:P36"/>
    <mergeCell ref="A41:A42"/>
    <mergeCell ref="B67:J67"/>
    <mergeCell ref="K67:M67"/>
    <mergeCell ref="N67:P67"/>
    <mergeCell ref="N65:P65"/>
    <mergeCell ref="K65:M65"/>
    <mergeCell ref="B65:J65"/>
    <mergeCell ref="B66:J66"/>
    <mergeCell ref="K66:M66"/>
    <mergeCell ref="O60:P60"/>
    <mergeCell ref="O61:P61"/>
    <mergeCell ref="B61:F61"/>
    <mergeCell ref="G61:I61"/>
    <mergeCell ref="J61:L61"/>
    <mergeCell ref="H70:P72"/>
    <mergeCell ref="A14:F14"/>
    <mergeCell ref="G14:P14"/>
    <mergeCell ref="M57:N57"/>
    <mergeCell ref="B60:F60"/>
    <mergeCell ref="G60:I60"/>
    <mergeCell ref="J60:L60"/>
    <mergeCell ref="M60:N60"/>
    <mergeCell ref="B58:F58"/>
    <mergeCell ref="G58:I58"/>
    <mergeCell ref="J58:L58"/>
    <mergeCell ref="B59:F59"/>
    <mergeCell ref="G59:I59"/>
    <mergeCell ref="J59:L59"/>
    <mergeCell ref="B68:J68"/>
    <mergeCell ref="K68:M68"/>
    <mergeCell ref="N68:P68"/>
    <mergeCell ref="A23:F23"/>
    <mergeCell ref="G23:P23"/>
    <mergeCell ref="M58:N58"/>
    <mergeCell ref="M59:N59"/>
    <mergeCell ref="A54:B54"/>
    <mergeCell ref="C54:E54"/>
    <mergeCell ref="N54:P54"/>
    <mergeCell ref="B41:B42"/>
    <mergeCell ref="C41:C42"/>
    <mergeCell ref="A49:B51"/>
    <mergeCell ref="C49:E51"/>
    <mergeCell ref="F49:P49"/>
    <mergeCell ref="F50:I50"/>
    <mergeCell ref="J50:M50"/>
    <mergeCell ref="N50:P51"/>
    <mergeCell ref="A43:A44"/>
    <mergeCell ref="B43:B44"/>
    <mergeCell ref="C43:C44"/>
    <mergeCell ref="A45:A46"/>
    <mergeCell ref="B45:B46"/>
    <mergeCell ref="C45:C46"/>
    <mergeCell ref="K31:P31"/>
    <mergeCell ref="K32:P32"/>
    <mergeCell ref="K33:P33"/>
    <mergeCell ref="A37:A38"/>
    <mergeCell ref="B37:B38"/>
    <mergeCell ref="C37:C38"/>
    <mergeCell ref="D37:D38"/>
    <mergeCell ref="E37:P37"/>
    <mergeCell ref="A39:A40"/>
    <mergeCell ref="B39:B40"/>
    <mergeCell ref="C39:C40"/>
    <mergeCell ref="A24:F24"/>
    <mergeCell ref="G24:P24"/>
    <mergeCell ref="A25:F25"/>
    <mergeCell ref="G25:P25"/>
    <mergeCell ref="A27:P27"/>
    <mergeCell ref="A28:A30"/>
    <mergeCell ref="B28:B30"/>
    <mergeCell ref="C28:C30"/>
    <mergeCell ref="D28:F28"/>
    <mergeCell ref="G28:J28"/>
    <mergeCell ref="K28:P30"/>
    <mergeCell ref="D29:F29"/>
    <mergeCell ref="G29:J29"/>
    <mergeCell ref="A21:F21"/>
    <mergeCell ref="G21:P21"/>
    <mergeCell ref="A22:F22"/>
    <mergeCell ref="G22:P22"/>
    <mergeCell ref="A18:F18"/>
    <mergeCell ref="G18:P18"/>
    <mergeCell ref="A19:F19"/>
    <mergeCell ref="G19:P19"/>
    <mergeCell ref="A20:F20"/>
    <mergeCell ref="G20:P20"/>
    <mergeCell ref="A13:P13"/>
    <mergeCell ref="A15:F15"/>
    <mergeCell ref="G15:P15"/>
    <mergeCell ref="A16:F16"/>
    <mergeCell ref="G16:P16"/>
    <mergeCell ref="A17:F17"/>
    <mergeCell ref="G17:P17"/>
    <mergeCell ref="A2:P2"/>
    <mergeCell ref="A3:P3"/>
    <mergeCell ref="A4:P4"/>
    <mergeCell ref="A5:P5"/>
    <mergeCell ref="A6:P6"/>
    <mergeCell ref="A7:P7"/>
  </mergeCells>
  <pageMargins left="0.78740157480314965" right="0.43307086614173229" top="0.74803149606299213" bottom="0.35433070866141736" header="0.31496062992125984" footer="0.31496062992125984"/>
  <pageSetup scale="70" orientation="landscape" r:id="rId1"/>
  <rowBreaks count="1" manualBreakCount="1"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showGridLines="0" zoomScale="80" zoomScaleNormal="80" workbookViewId="0">
      <selection sqref="A1:P1"/>
    </sheetView>
  </sheetViews>
  <sheetFormatPr baseColWidth="10" defaultRowHeight="15" x14ac:dyDescent="0.25"/>
  <cols>
    <col min="1" max="1" width="4.85546875" style="1" customWidth="1"/>
    <col min="2" max="2" width="23.140625" style="1" customWidth="1"/>
    <col min="3" max="3" width="35" style="1" customWidth="1"/>
    <col min="4" max="4" width="12.5703125" style="1" customWidth="1"/>
    <col min="5" max="5" width="7.140625" style="1" customWidth="1"/>
    <col min="6" max="6" width="10.140625" style="1" customWidth="1"/>
    <col min="7" max="7" width="10.5703125" style="1" customWidth="1"/>
    <col min="8" max="8" width="12.7109375" style="1" customWidth="1"/>
    <col min="9" max="9" width="16.140625" style="1" customWidth="1"/>
    <col min="10" max="10" width="15.28515625" style="1" customWidth="1"/>
    <col min="11" max="11" width="17" style="1" customWidth="1"/>
    <col min="12" max="14" width="16" style="1" customWidth="1"/>
    <col min="15" max="15" width="11.42578125" style="1"/>
    <col min="16" max="16" width="20" style="1" customWidth="1"/>
    <col min="17" max="16384" width="11.42578125" style="1"/>
  </cols>
  <sheetData>
    <row r="1" spans="1:17" ht="18.75" x14ac:dyDescent="0.3">
      <c r="A1" s="140" t="s">
        <v>108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3" spans="1:17" ht="30" x14ac:dyDescent="0.4">
      <c r="A3" s="150" t="s">
        <v>105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7" ht="30" x14ac:dyDescent="0.4">
      <c r="A4" s="40" t="s">
        <v>104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18.75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18.75" x14ac:dyDescent="0.3">
      <c r="A6" s="40" t="s">
        <v>110</v>
      </c>
      <c r="B6" s="3"/>
      <c r="C6" s="42"/>
      <c r="D6" s="42"/>
      <c r="E6" s="42"/>
      <c r="F6" s="42"/>
      <c r="G6" s="42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.75" x14ac:dyDescent="0.3">
      <c r="A7" s="40"/>
      <c r="B7" s="3"/>
      <c r="C7" s="42"/>
      <c r="D7" s="42"/>
      <c r="E7" s="42"/>
      <c r="F7" s="42"/>
      <c r="G7" s="42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.75" x14ac:dyDescent="0.3">
      <c r="A8" s="40" t="s">
        <v>94</v>
      </c>
      <c r="B8" s="40"/>
      <c r="C8" s="40"/>
      <c r="D8" s="3"/>
      <c r="E8" s="3"/>
      <c r="F8" s="3"/>
      <c r="G8" s="3"/>
      <c r="H8" s="3"/>
      <c r="I8" s="40" t="s">
        <v>103</v>
      </c>
      <c r="J8" s="40"/>
      <c r="K8" s="3"/>
      <c r="L8" s="42"/>
      <c r="M8" s="42"/>
      <c r="N8" s="42"/>
      <c r="O8" s="3"/>
      <c r="P8" s="3"/>
      <c r="Q8" s="3"/>
    </row>
    <row r="9" spans="1:17" ht="18.75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3"/>
    </row>
    <row r="11" spans="1:17" s="2" customFormat="1" ht="29.25" customHeight="1" x14ac:dyDescent="0.25">
      <c r="A11" s="149" t="s">
        <v>0</v>
      </c>
      <c r="B11" s="149" t="s">
        <v>84</v>
      </c>
      <c r="C11" s="149" t="s">
        <v>82</v>
      </c>
      <c r="D11" s="149" t="s">
        <v>83</v>
      </c>
      <c r="E11" s="149" t="s">
        <v>1</v>
      </c>
      <c r="F11" s="151" t="s">
        <v>2</v>
      </c>
      <c r="G11" s="152"/>
      <c r="H11" s="149" t="s">
        <v>5</v>
      </c>
      <c r="I11" s="149" t="s">
        <v>6</v>
      </c>
      <c r="J11" s="149" t="s">
        <v>7</v>
      </c>
      <c r="K11" s="149" t="s">
        <v>81</v>
      </c>
      <c r="L11" s="149" t="s">
        <v>80</v>
      </c>
      <c r="M11" s="149" t="s">
        <v>12</v>
      </c>
      <c r="N11" s="149" t="s">
        <v>85</v>
      </c>
      <c r="O11" s="149" t="s">
        <v>8</v>
      </c>
      <c r="P11" s="149" t="s">
        <v>9</v>
      </c>
    </row>
    <row r="12" spans="1:17" s="2" customFormat="1" ht="33.75" customHeight="1" x14ac:dyDescent="0.25">
      <c r="A12" s="149">
        <v>1</v>
      </c>
      <c r="B12" s="149"/>
      <c r="C12" s="149"/>
      <c r="D12" s="149"/>
      <c r="E12" s="149"/>
      <c r="F12" s="44" t="s">
        <v>3</v>
      </c>
      <c r="G12" s="44" t="s">
        <v>4</v>
      </c>
      <c r="H12" s="149"/>
      <c r="I12" s="149"/>
      <c r="J12" s="149"/>
      <c r="K12" s="149"/>
      <c r="L12" s="149"/>
      <c r="M12" s="149"/>
      <c r="N12" s="149"/>
      <c r="O12" s="149"/>
      <c r="P12" s="149"/>
    </row>
    <row r="13" spans="1:17" ht="15.75" x14ac:dyDescent="0.25">
      <c r="A13" s="45">
        <v>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ht="15.75" x14ac:dyDescent="0.25">
      <c r="A14" s="45">
        <v>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7" ht="15.75" x14ac:dyDescent="0.25">
      <c r="A15" s="45">
        <v>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7" ht="15.75" x14ac:dyDescent="0.25">
      <c r="A16" s="45">
        <v>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15.75" x14ac:dyDescent="0.25">
      <c r="A17" s="45">
        <v>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15.75" x14ac:dyDescent="0.25">
      <c r="A18" s="45">
        <v>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15.75" x14ac:dyDescent="0.25">
      <c r="A19" s="45">
        <v>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15.75" x14ac:dyDescent="0.25">
      <c r="A20" s="45">
        <v>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15.75" x14ac:dyDescent="0.25">
      <c r="A21" s="45">
        <v>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ht="15.75" x14ac:dyDescent="0.25">
      <c r="A22" s="45">
        <v>10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16" ht="15.75" x14ac:dyDescent="0.25">
      <c r="A23" s="45">
        <v>11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6" ht="15.75" x14ac:dyDescent="0.25">
      <c r="A24" s="45">
        <v>12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6" ht="15.75" x14ac:dyDescent="0.25">
      <c r="A25" s="45">
        <v>13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 ht="15.75" x14ac:dyDescent="0.25">
      <c r="A26" s="45">
        <v>14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ht="15.75" x14ac:dyDescent="0.25">
      <c r="A27" s="45">
        <v>15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ht="15.75" x14ac:dyDescent="0.25">
      <c r="A28" s="45">
        <v>16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15.75" x14ac:dyDescent="0.25">
      <c r="A29" s="45">
        <v>17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15.75" x14ac:dyDescent="0.25">
      <c r="A30" s="45">
        <v>18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6" ht="15.75" x14ac:dyDescent="0.25">
      <c r="A31" s="45">
        <v>19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5.75" x14ac:dyDescent="0.25">
      <c r="A32" s="45">
        <v>20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4" spans="1:1" x14ac:dyDescent="0.25">
      <c r="A34" s="4" t="s">
        <v>95</v>
      </c>
    </row>
  </sheetData>
  <mergeCells count="17">
    <mergeCell ref="A1:P1"/>
    <mergeCell ref="A3:P3"/>
    <mergeCell ref="H11:H12"/>
    <mergeCell ref="I11:I12"/>
    <mergeCell ref="J11:J12"/>
    <mergeCell ref="K11:K12"/>
    <mergeCell ref="L11:L12"/>
    <mergeCell ref="M11:M12"/>
    <mergeCell ref="F11:G11"/>
    <mergeCell ref="E11:E12"/>
    <mergeCell ref="B11:B12"/>
    <mergeCell ref="C11:C12"/>
    <mergeCell ref="D11:D12"/>
    <mergeCell ref="A11:A12"/>
    <mergeCell ref="N11:N12"/>
    <mergeCell ref="O11:O12"/>
    <mergeCell ref="P11:P12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3"/>
  <sheetViews>
    <sheetView showGridLines="0" tabSelected="1" topLeftCell="A40" zoomScale="64" zoomScaleNormal="64" zoomScaleSheetLayoutView="85" zoomScalePageLayoutView="70" workbookViewId="0">
      <selection activeCell="J55" sqref="J55"/>
    </sheetView>
  </sheetViews>
  <sheetFormatPr baseColWidth="10" defaultRowHeight="15" x14ac:dyDescent="0.25"/>
  <cols>
    <col min="1" max="1" width="4.85546875" style="1" customWidth="1"/>
    <col min="2" max="2" width="16.140625" style="1" customWidth="1"/>
    <col min="3" max="3" width="17.140625" style="1" customWidth="1"/>
    <col min="4" max="4" width="12.42578125" style="1" customWidth="1"/>
    <col min="5" max="5" width="43.28515625" style="1" customWidth="1"/>
    <col min="6" max="6" width="12.7109375" style="1" customWidth="1"/>
    <col min="7" max="7" width="14.140625" style="1" customWidth="1"/>
    <col min="8" max="8" width="62.85546875" style="1" customWidth="1"/>
    <col min="9" max="9" width="16.140625" style="50" customWidth="1"/>
    <col min="10" max="10" width="15" style="50" customWidth="1"/>
    <col min="11" max="11" width="14.5703125" style="1" customWidth="1"/>
    <col min="12" max="12" width="14.7109375" style="50" customWidth="1"/>
    <col min="13" max="14" width="14.85546875" style="1" customWidth="1"/>
    <col min="15" max="15" width="16.7109375" style="1" customWidth="1"/>
    <col min="16" max="16384" width="11.42578125" style="1"/>
  </cols>
  <sheetData>
    <row r="1" spans="1:16" ht="18.75" x14ac:dyDescent="0.3">
      <c r="A1" s="140" t="s">
        <v>109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3" spans="1:16" ht="30" x14ac:dyDescent="0.4">
      <c r="A3" s="150" t="s">
        <v>106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ht="21.75" customHeight="1" x14ac:dyDescent="0.4">
      <c r="A4" s="41"/>
      <c r="B4" s="41"/>
      <c r="C4" s="41"/>
      <c r="D4" s="41"/>
      <c r="E4" s="41"/>
      <c r="F4" s="41"/>
      <c r="G4" s="41"/>
      <c r="H4" s="41"/>
      <c r="I4" s="47"/>
      <c r="J4" s="47"/>
      <c r="K4" s="41"/>
      <c r="L4" s="47"/>
      <c r="M4" s="41"/>
      <c r="N4" s="41"/>
      <c r="O4" s="41"/>
    </row>
    <row r="5" spans="1:16" ht="30" x14ac:dyDescent="0.4">
      <c r="B5" s="40" t="s">
        <v>174</v>
      </c>
      <c r="C5" s="41"/>
      <c r="D5" s="41"/>
      <c r="E5" s="41"/>
      <c r="F5" s="41"/>
      <c r="G5" s="41"/>
      <c r="H5" s="41"/>
      <c r="I5" s="47"/>
      <c r="J5" s="47"/>
      <c r="K5" s="41"/>
      <c r="L5" s="47"/>
      <c r="M5" s="41"/>
      <c r="N5" s="41"/>
      <c r="O5" s="41"/>
    </row>
    <row r="6" spans="1:16" ht="14.25" customHeight="1" x14ac:dyDescent="0.4">
      <c r="A6" s="41"/>
      <c r="B6" s="41"/>
      <c r="C6" s="41"/>
      <c r="D6" s="41"/>
      <c r="E6" s="41"/>
      <c r="F6" s="41"/>
      <c r="G6" s="41"/>
      <c r="H6" s="41"/>
      <c r="I6" s="47"/>
      <c r="J6" s="47"/>
      <c r="K6" s="41"/>
      <c r="L6" s="47"/>
      <c r="M6" s="41"/>
      <c r="N6" s="41"/>
      <c r="O6" s="41"/>
    </row>
    <row r="7" spans="1:16" ht="18.75" x14ac:dyDescent="0.3">
      <c r="A7" s="40" t="s">
        <v>162</v>
      </c>
      <c r="B7" s="42"/>
      <c r="C7" s="42"/>
      <c r="D7" s="42"/>
      <c r="E7" s="42"/>
      <c r="F7" s="60" t="s">
        <v>161</v>
      </c>
      <c r="G7" s="61"/>
      <c r="H7" s="61"/>
      <c r="I7" s="62"/>
      <c r="J7" s="62"/>
      <c r="K7" s="3"/>
      <c r="L7" s="48"/>
      <c r="M7" s="3"/>
      <c r="N7" s="3"/>
      <c r="O7" s="3"/>
    </row>
    <row r="8" spans="1:16" ht="18" customHeight="1" x14ac:dyDescent="0.3">
      <c r="A8" s="40"/>
      <c r="B8" s="42"/>
      <c r="C8" s="42"/>
      <c r="D8" s="42"/>
      <c r="E8" s="42"/>
      <c r="F8" s="42"/>
      <c r="G8" s="3"/>
      <c r="H8" s="3"/>
      <c r="I8" s="48"/>
      <c r="J8" s="48"/>
      <c r="K8" s="3"/>
      <c r="L8" s="48"/>
      <c r="M8" s="3"/>
      <c r="N8" s="3"/>
      <c r="O8" s="3"/>
    </row>
    <row r="9" spans="1:16" ht="19.5" x14ac:dyDescent="0.35">
      <c r="A9" s="40" t="s">
        <v>179</v>
      </c>
      <c r="B9" s="40"/>
      <c r="C9" s="3"/>
      <c r="D9" s="46"/>
      <c r="E9" s="67" t="s">
        <v>181</v>
      </c>
      <c r="F9" s="52"/>
      <c r="G9" s="3"/>
      <c r="H9" s="40" t="s">
        <v>182</v>
      </c>
      <c r="I9" s="49"/>
      <c r="J9" s="48"/>
      <c r="K9" s="42"/>
      <c r="L9" s="51"/>
      <c r="M9" s="42"/>
      <c r="N9" s="3"/>
      <c r="O9" s="3"/>
    </row>
    <row r="11" spans="1:16" s="2" customFormat="1" ht="29.25" customHeight="1" x14ac:dyDescent="0.25">
      <c r="A11" s="154" t="s">
        <v>0</v>
      </c>
      <c r="B11" s="156" t="s">
        <v>86</v>
      </c>
      <c r="C11" s="154" t="s">
        <v>87</v>
      </c>
      <c r="D11" s="154" t="s">
        <v>90</v>
      </c>
      <c r="E11" s="154" t="s">
        <v>88</v>
      </c>
      <c r="F11" s="154" t="s">
        <v>89</v>
      </c>
      <c r="G11" s="153" t="s">
        <v>81</v>
      </c>
      <c r="H11" s="154" t="s">
        <v>10</v>
      </c>
      <c r="I11" s="155" t="s">
        <v>11</v>
      </c>
      <c r="J11" s="155" t="s">
        <v>12</v>
      </c>
      <c r="K11" s="154" t="s">
        <v>91</v>
      </c>
      <c r="L11" s="155" t="s">
        <v>93</v>
      </c>
      <c r="M11" s="154" t="s">
        <v>92</v>
      </c>
      <c r="N11" s="154" t="s">
        <v>8</v>
      </c>
      <c r="O11" s="154" t="s">
        <v>9</v>
      </c>
    </row>
    <row r="12" spans="1:16" s="2" customFormat="1" ht="71.25" customHeight="1" x14ac:dyDescent="0.25">
      <c r="A12" s="154">
        <v>1</v>
      </c>
      <c r="B12" s="156"/>
      <c r="C12" s="154"/>
      <c r="D12" s="154"/>
      <c r="E12" s="154"/>
      <c r="F12" s="154"/>
      <c r="G12" s="153"/>
      <c r="H12" s="154"/>
      <c r="I12" s="155"/>
      <c r="J12" s="155"/>
      <c r="K12" s="154"/>
      <c r="L12" s="155"/>
      <c r="M12" s="154"/>
      <c r="N12" s="154"/>
      <c r="O12" s="154"/>
    </row>
    <row r="13" spans="1:16" ht="60.75" customHeight="1" x14ac:dyDescent="0.25">
      <c r="A13" s="54">
        <v>1</v>
      </c>
      <c r="B13" s="54" t="s">
        <v>115</v>
      </c>
      <c r="C13" s="54" t="s">
        <v>114</v>
      </c>
      <c r="D13" s="54">
        <v>903</v>
      </c>
      <c r="E13" s="55" t="s">
        <v>134</v>
      </c>
      <c r="F13" s="56">
        <v>15344177</v>
      </c>
      <c r="G13" s="66" t="s">
        <v>180</v>
      </c>
      <c r="H13" s="55" t="s">
        <v>160</v>
      </c>
      <c r="I13" s="57">
        <v>322440</v>
      </c>
      <c r="J13" s="57">
        <f>48366+32244+32244+32244+32244</f>
        <v>177342</v>
      </c>
      <c r="K13" s="58">
        <f t="shared" ref="K13:K44" si="0">J13*100%/I13</f>
        <v>0.55000000000000004</v>
      </c>
      <c r="L13" s="57">
        <f>J13</f>
        <v>177342</v>
      </c>
      <c r="M13" s="58">
        <f t="shared" ref="M13:M44" si="1">L13*100%/I13</f>
        <v>0.55000000000000004</v>
      </c>
      <c r="N13" s="55" t="s">
        <v>118</v>
      </c>
      <c r="O13" s="55" t="s">
        <v>118</v>
      </c>
      <c r="P13" s="53"/>
    </row>
    <row r="14" spans="1:16" ht="60.75" customHeight="1" x14ac:dyDescent="0.25">
      <c r="A14" s="54">
        <v>2</v>
      </c>
      <c r="B14" s="54" t="s">
        <v>115</v>
      </c>
      <c r="C14" s="54" t="s">
        <v>114</v>
      </c>
      <c r="D14" s="54">
        <v>904</v>
      </c>
      <c r="E14" s="55" t="s">
        <v>133</v>
      </c>
      <c r="F14" s="56">
        <v>15745465</v>
      </c>
      <c r="G14" s="66" t="s">
        <v>180</v>
      </c>
      <c r="H14" s="55" t="s">
        <v>160</v>
      </c>
      <c r="I14" s="57">
        <v>241830</v>
      </c>
      <c r="J14" s="57">
        <f>24183*6</f>
        <v>145098</v>
      </c>
      <c r="K14" s="58">
        <f t="shared" si="0"/>
        <v>0.6</v>
      </c>
      <c r="L14" s="57">
        <f t="shared" ref="L14:L53" si="2">J14</f>
        <v>145098</v>
      </c>
      <c r="M14" s="58">
        <f t="shared" si="1"/>
        <v>0.6</v>
      </c>
      <c r="N14" s="55" t="s">
        <v>118</v>
      </c>
      <c r="O14" s="55" t="s">
        <v>118</v>
      </c>
      <c r="P14" s="53"/>
    </row>
    <row r="15" spans="1:16" ht="60.75" customHeight="1" x14ac:dyDescent="0.25">
      <c r="A15" s="54">
        <v>3</v>
      </c>
      <c r="B15" s="54" t="s">
        <v>115</v>
      </c>
      <c r="C15" s="54" t="s">
        <v>114</v>
      </c>
      <c r="D15" s="54">
        <v>905</v>
      </c>
      <c r="E15" s="55" t="s">
        <v>132</v>
      </c>
      <c r="F15" s="56">
        <v>15822338</v>
      </c>
      <c r="G15" s="66" t="s">
        <v>180</v>
      </c>
      <c r="H15" s="55" t="s">
        <v>160</v>
      </c>
      <c r="I15" s="57">
        <v>120915</v>
      </c>
      <c r="J15" s="57">
        <f>12091.5*6</f>
        <v>72549</v>
      </c>
      <c r="K15" s="58">
        <f t="shared" si="0"/>
        <v>0.6</v>
      </c>
      <c r="L15" s="57">
        <f t="shared" si="2"/>
        <v>72549</v>
      </c>
      <c r="M15" s="58">
        <f t="shared" si="1"/>
        <v>0.6</v>
      </c>
      <c r="N15" s="55" t="s">
        <v>118</v>
      </c>
      <c r="O15" s="55" t="s">
        <v>118</v>
      </c>
      <c r="P15" s="53"/>
    </row>
    <row r="16" spans="1:16" ht="60.75" customHeight="1" x14ac:dyDescent="0.25">
      <c r="A16" s="54">
        <v>4</v>
      </c>
      <c r="B16" s="54" t="s">
        <v>115</v>
      </c>
      <c r="C16" s="54" t="s">
        <v>114</v>
      </c>
      <c r="D16" s="54">
        <v>906</v>
      </c>
      <c r="E16" s="55" t="s">
        <v>131</v>
      </c>
      <c r="F16" s="56">
        <v>15822389</v>
      </c>
      <c r="G16" s="66" t="s">
        <v>180</v>
      </c>
      <c r="H16" s="55" t="s">
        <v>160</v>
      </c>
      <c r="I16" s="57">
        <v>120915</v>
      </c>
      <c r="J16" s="57">
        <f>12091.5*6</f>
        <v>72549</v>
      </c>
      <c r="K16" s="58">
        <f t="shared" si="0"/>
        <v>0.6</v>
      </c>
      <c r="L16" s="57">
        <f t="shared" si="2"/>
        <v>72549</v>
      </c>
      <c r="M16" s="58">
        <f t="shared" si="1"/>
        <v>0.6</v>
      </c>
      <c r="N16" s="55" t="s">
        <v>118</v>
      </c>
      <c r="O16" s="55" t="s">
        <v>118</v>
      </c>
      <c r="P16" s="53"/>
    </row>
    <row r="17" spans="1:16" ht="60.75" customHeight="1" x14ac:dyDescent="0.25">
      <c r="A17" s="54">
        <v>5</v>
      </c>
      <c r="B17" s="54" t="s">
        <v>115</v>
      </c>
      <c r="C17" s="54" t="s">
        <v>114</v>
      </c>
      <c r="D17" s="54">
        <v>907</v>
      </c>
      <c r="E17" s="55" t="s">
        <v>130</v>
      </c>
      <c r="F17" s="56">
        <v>15822524</v>
      </c>
      <c r="G17" s="66" t="s">
        <v>180</v>
      </c>
      <c r="H17" s="55" t="s">
        <v>160</v>
      </c>
      <c r="I17" s="57">
        <v>403050</v>
      </c>
      <c r="J17" s="57">
        <f>40305*6</f>
        <v>241830</v>
      </c>
      <c r="K17" s="58">
        <f t="shared" si="0"/>
        <v>0.6</v>
      </c>
      <c r="L17" s="57">
        <f t="shared" si="2"/>
        <v>241830</v>
      </c>
      <c r="M17" s="58">
        <f t="shared" si="1"/>
        <v>0.6</v>
      </c>
      <c r="N17" s="55" t="s">
        <v>118</v>
      </c>
      <c r="O17" s="55" t="s">
        <v>118</v>
      </c>
      <c r="P17" s="53"/>
    </row>
    <row r="18" spans="1:16" ht="60.75" customHeight="1" x14ac:dyDescent="0.25">
      <c r="A18" s="54">
        <v>6</v>
      </c>
      <c r="B18" s="54" t="s">
        <v>115</v>
      </c>
      <c r="C18" s="54" t="s">
        <v>114</v>
      </c>
      <c r="D18" s="54">
        <v>908</v>
      </c>
      <c r="E18" s="55" t="s">
        <v>129</v>
      </c>
      <c r="F18" s="56">
        <v>15822672</v>
      </c>
      <c r="G18" s="66" t="s">
        <v>180</v>
      </c>
      <c r="H18" s="55" t="s">
        <v>160</v>
      </c>
      <c r="I18" s="57">
        <v>120915</v>
      </c>
      <c r="J18" s="57">
        <f>12091.5*6</f>
        <v>72549</v>
      </c>
      <c r="K18" s="58">
        <f t="shared" si="0"/>
        <v>0.6</v>
      </c>
      <c r="L18" s="57">
        <f t="shared" si="2"/>
        <v>72549</v>
      </c>
      <c r="M18" s="58">
        <f t="shared" si="1"/>
        <v>0.6</v>
      </c>
      <c r="N18" s="55" t="s">
        <v>118</v>
      </c>
      <c r="O18" s="55" t="s">
        <v>118</v>
      </c>
      <c r="P18" s="53"/>
    </row>
    <row r="19" spans="1:16" ht="60.75" customHeight="1" x14ac:dyDescent="0.25">
      <c r="A19" s="54">
        <v>7</v>
      </c>
      <c r="B19" s="54" t="s">
        <v>115</v>
      </c>
      <c r="C19" s="54" t="s">
        <v>114</v>
      </c>
      <c r="D19" s="54">
        <v>909</v>
      </c>
      <c r="E19" s="55" t="s">
        <v>128</v>
      </c>
      <c r="F19" s="56">
        <v>15823148</v>
      </c>
      <c r="G19" s="66" t="s">
        <v>180</v>
      </c>
      <c r="H19" s="55" t="s">
        <v>160</v>
      </c>
      <c r="I19" s="57">
        <v>161220</v>
      </c>
      <c r="J19" s="57">
        <f>16122*6</f>
        <v>96732</v>
      </c>
      <c r="K19" s="58">
        <f t="shared" si="0"/>
        <v>0.6</v>
      </c>
      <c r="L19" s="57">
        <f t="shared" si="2"/>
        <v>96732</v>
      </c>
      <c r="M19" s="58">
        <f t="shared" si="1"/>
        <v>0.6</v>
      </c>
      <c r="N19" s="55" t="s">
        <v>118</v>
      </c>
      <c r="O19" s="55" t="s">
        <v>118</v>
      </c>
      <c r="P19" s="53"/>
    </row>
    <row r="20" spans="1:16" ht="60.75" customHeight="1" x14ac:dyDescent="0.25">
      <c r="A20" s="54">
        <v>8</v>
      </c>
      <c r="B20" s="54" t="s">
        <v>115</v>
      </c>
      <c r="C20" s="54" t="s">
        <v>114</v>
      </c>
      <c r="D20" s="54">
        <v>930</v>
      </c>
      <c r="E20" s="55" t="s">
        <v>127</v>
      </c>
      <c r="F20" s="56" t="s">
        <v>119</v>
      </c>
      <c r="G20" s="66" t="s">
        <v>180</v>
      </c>
      <c r="H20" s="55" t="s">
        <v>160</v>
      </c>
      <c r="I20" s="57">
        <v>362745</v>
      </c>
      <c r="J20" s="57">
        <f>36274.5*6</f>
        <v>217647</v>
      </c>
      <c r="K20" s="58">
        <f t="shared" si="0"/>
        <v>0.6</v>
      </c>
      <c r="L20" s="57">
        <f t="shared" si="2"/>
        <v>217647</v>
      </c>
      <c r="M20" s="58">
        <f t="shared" si="1"/>
        <v>0.6</v>
      </c>
      <c r="N20" s="55" t="s">
        <v>118</v>
      </c>
      <c r="O20" s="55" t="s">
        <v>118</v>
      </c>
      <c r="P20" s="53"/>
    </row>
    <row r="21" spans="1:16" ht="60.75" customHeight="1" x14ac:dyDescent="0.25">
      <c r="A21" s="54">
        <v>9</v>
      </c>
      <c r="B21" s="54" t="s">
        <v>115</v>
      </c>
      <c r="C21" s="54" t="s">
        <v>114</v>
      </c>
      <c r="D21" s="54">
        <v>910</v>
      </c>
      <c r="E21" s="55" t="s">
        <v>126</v>
      </c>
      <c r="F21" s="56">
        <v>15823407</v>
      </c>
      <c r="G21" s="66" t="s">
        <v>180</v>
      </c>
      <c r="H21" s="55" t="s">
        <v>160</v>
      </c>
      <c r="I21" s="57">
        <v>403050</v>
      </c>
      <c r="J21" s="57">
        <f>40305*6</f>
        <v>241830</v>
      </c>
      <c r="K21" s="58">
        <f t="shared" si="0"/>
        <v>0.6</v>
      </c>
      <c r="L21" s="57">
        <f t="shared" si="2"/>
        <v>241830</v>
      </c>
      <c r="M21" s="58">
        <f t="shared" si="1"/>
        <v>0.6</v>
      </c>
      <c r="N21" s="55" t="s">
        <v>118</v>
      </c>
      <c r="O21" s="55" t="s">
        <v>118</v>
      </c>
      <c r="P21" s="53"/>
    </row>
    <row r="22" spans="1:16" ht="60.75" customHeight="1" x14ac:dyDescent="0.25">
      <c r="A22" s="54">
        <v>10</v>
      </c>
      <c r="B22" s="54" t="s">
        <v>115</v>
      </c>
      <c r="C22" s="54" t="s">
        <v>114</v>
      </c>
      <c r="D22" s="54">
        <v>911</v>
      </c>
      <c r="E22" s="55" t="s">
        <v>125</v>
      </c>
      <c r="F22" s="56">
        <v>15823466</v>
      </c>
      <c r="G22" s="66" t="s">
        <v>180</v>
      </c>
      <c r="H22" s="55" t="s">
        <v>160</v>
      </c>
      <c r="I22" s="57">
        <v>161220</v>
      </c>
      <c r="J22" s="57">
        <f>16122*6</f>
        <v>96732</v>
      </c>
      <c r="K22" s="58">
        <f t="shared" si="0"/>
        <v>0.6</v>
      </c>
      <c r="L22" s="57">
        <f t="shared" si="2"/>
        <v>96732</v>
      </c>
      <c r="M22" s="58">
        <f t="shared" si="1"/>
        <v>0.6</v>
      </c>
      <c r="N22" s="55" t="s">
        <v>118</v>
      </c>
      <c r="O22" s="55" t="s">
        <v>118</v>
      </c>
      <c r="P22" s="53"/>
    </row>
    <row r="23" spans="1:16" ht="60.75" customHeight="1" x14ac:dyDescent="0.25">
      <c r="A23" s="54">
        <v>11</v>
      </c>
      <c r="B23" s="54" t="s">
        <v>115</v>
      </c>
      <c r="C23" s="54" t="s">
        <v>114</v>
      </c>
      <c r="D23" s="54">
        <v>931</v>
      </c>
      <c r="E23" s="55" t="s">
        <v>123</v>
      </c>
      <c r="F23" s="56" t="s">
        <v>117</v>
      </c>
      <c r="G23" s="66" t="s">
        <v>180</v>
      </c>
      <c r="H23" s="55" t="s">
        <v>160</v>
      </c>
      <c r="I23" s="57">
        <v>241830</v>
      </c>
      <c r="J23" s="57">
        <f>24183*6</f>
        <v>145098</v>
      </c>
      <c r="K23" s="58">
        <f t="shared" si="0"/>
        <v>0.6</v>
      </c>
      <c r="L23" s="57">
        <f t="shared" si="2"/>
        <v>145098</v>
      </c>
      <c r="M23" s="58">
        <f t="shared" si="1"/>
        <v>0.6</v>
      </c>
      <c r="N23" s="55" t="s">
        <v>118</v>
      </c>
      <c r="O23" s="55" t="s">
        <v>118</v>
      </c>
      <c r="P23" s="53"/>
    </row>
    <row r="24" spans="1:16" ht="60.75" customHeight="1" x14ac:dyDescent="0.25">
      <c r="A24" s="54">
        <v>12</v>
      </c>
      <c r="B24" s="54" t="s">
        <v>115</v>
      </c>
      <c r="C24" s="54" t="s">
        <v>114</v>
      </c>
      <c r="D24" s="54">
        <v>912</v>
      </c>
      <c r="E24" s="55" t="s">
        <v>124</v>
      </c>
      <c r="F24" s="56">
        <v>15850072</v>
      </c>
      <c r="G24" s="66" t="s">
        <v>180</v>
      </c>
      <c r="H24" s="55" t="s">
        <v>160</v>
      </c>
      <c r="I24" s="57">
        <v>362745</v>
      </c>
      <c r="J24" s="57">
        <f>36274.5*6</f>
        <v>217647</v>
      </c>
      <c r="K24" s="58">
        <f t="shared" si="0"/>
        <v>0.6</v>
      </c>
      <c r="L24" s="57">
        <f t="shared" si="2"/>
        <v>217647</v>
      </c>
      <c r="M24" s="58">
        <f t="shared" si="1"/>
        <v>0.6</v>
      </c>
      <c r="N24" s="55" t="s">
        <v>118</v>
      </c>
      <c r="O24" s="55" t="s">
        <v>118</v>
      </c>
      <c r="P24" s="53"/>
    </row>
    <row r="25" spans="1:16" ht="60.75" customHeight="1" x14ac:dyDescent="0.25">
      <c r="A25" s="54">
        <v>13</v>
      </c>
      <c r="B25" s="54" t="s">
        <v>115</v>
      </c>
      <c r="C25" s="54" t="s">
        <v>114</v>
      </c>
      <c r="D25" s="54">
        <v>913</v>
      </c>
      <c r="E25" s="55" t="s">
        <v>137</v>
      </c>
      <c r="F25" s="56">
        <v>15850811</v>
      </c>
      <c r="G25" s="66" t="s">
        <v>180</v>
      </c>
      <c r="H25" s="55" t="s">
        <v>160</v>
      </c>
      <c r="I25" s="57">
        <v>241830</v>
      </c>
      <c r="J25" s="57">
        <f>24183*6</f>
        <v>145098</v>
      </c>
      <c r="K25" s="58">
        <f t="shared" si="0"/>
        <v>0.6</v>
      </c>
      <c r="L25" s="57">
        <f t="shared" si="2"/>
        <v>145098</v>
      </c>
      <c r="M25" s="58">
        <f t="shared" si="1"/>
        <v>0.6</v>
      </c>
      <c r="N25" s="55" t="s">
        <v>118</v>
      </c>
      <c r="O25" s="55" t="s">
        <v>118</v>
      </c>
      <c r="P25" s="53"/>
    </row>
    <row r="26" spans="1:16" ht="60.75" customHeight="1" x14ac:dyDescent="0.25">
      <c r="A26" s="54">
        <v>14</v>
      </c>
      <c r="B26" s="54" t="s">
        <v>115</v>
      </c>
      <c r="C26" s="54" t="s">
        <v>114</v>
      </c>
      <c r="D26" s="54">
        <v>914</v>
      </c>
      <c r="E26" s="55" t="s">
        <v>135</v>
      </c>
      <c r="F26" s="56">
        <v>15850862</v>
      </c>
      <c r="G26" s="66" t="s">
        <v>180</v>
      </c>
      <c r="H26" s="55" t="s">
        <v>160</v>
      </c>
      <c r="I26" s="57">
        <v>403050</v>
      </c>
      <c r="J26" s="57">
        <f>40305*6</f>
        <v>241830</v>
      </c>
      <c r="K26" s="58">
        <f t="shared" si="0"/>
        <v>0.6</v>
      </c>
      <c r="L26" s="57">
        <f t="shared" si="2"/>
        <v>241830</v>
      </c>
      <c r="M26" s="58">
        <f t="shared" si="1"/>
        <v>0.6</v>
      </c>
      <c r="N26" s="55" t="s">
        <v>118</v>
      </c>
      <c r="O26" s="55" t="s">
        <v>118</v>
      </c>
      <c r="P26" s="53"/>
    </row>
    <row r="27" spans="1:16" ht="60.75" customHeight="1" x14ac:dyDescent="0.25">
      <c r="A27" s="54">
        <v>15</v>
      </c>
      <c r="B27" s="54" t="s">
        <v>115</v>
      </c>
      <c r="C27" s="54" t="s">
        <v>114</v>
      </c>
      <c r="D27" s="54">
        <v>915</v>
      </c>
      <c r="E27" s="55" t="s">
        <v>136</v>
      </c>
      <c r="F27" s="56">
        <v>15850889</v>
      </c>
      <c r="G27" s="66" t="s">
        <v>180</v>
      </c>
      <c r="H27" s="55" t="s">
        <v>160</v>
      </c>
      <c r="I27" s="57">
        <v>241830</v>
      </c>
      <c r="J27" s="57">
        <f>24183*6</f>
        <v>145098</v>
      </c>
      <c r="K27" s="58">
        <f t="shared" si="0"/>
        <v>0.6</v>
      </c>
      <c r="L27" s="57">
        <f t="shared" si="2"/>
        <v>145098</v>
      </c>
      <c r="M27" s="58">
        <f t="shared" si="1"/>
        <v>0.6</v>
      </c>
      <c r="N27" s="55" t="s">
        <v>118</v>
      </c>
      <c r="O27" s="55" t="s">
        <v>118</v>
      </c>
      <c r="P27" s="53"/>
    </row>
    <row r="28" spans="1:16" ht="60.75" customHeight="1" x14ac:dyDescent="0.25">
      <c r="A28" s="54">
        <v>16</v>
      </c>
      <c r="B28" s="54" t="s">
        <v>115</v>
      </c>
      <c r="C28" s="54" t="s">
        <v>114</v>
      </c>
      <c r="D28" s="54">
        <v>916</v>
      </c>
      <c r="E28" s="55" t="s">
        <v>138</v>
      </c>
      <c r="F28" s="59">
        <v>15893170</v>
      </c>
      <c r="G28" s="66" t="s">
        <v>180</v>
      </c>
      <c r="H28" s="55" t="s">
        <v>160</v>
      </c>
      <c r="I28" s="57">
        <v>161220</v>
      </c>
      <c r="J28" s="57">
        <f>16122*6</f>
        <v>96732</v>
      </c>
      <c r="K28" s="58">
        <f t="shared" si="0"/>
        <v>0.6</v>
      </c>
      <c r="L28" s="57">
        <f t="shared" si="2"/>
        <v>96732</v>
      </c>
      <c r="M28" s="58">
        <f t="shared" si="1"/>
        <v>0.6</v>
      </c>
      <c r="N28" s="55" t="s">
        <v>118</v>
      </c>
      <c r="O28" s="55" t="s">
        <v>118</v>
      </c>
      <c r="P28" s="53"/>
    </row>
    <row r="29" spans="1:16" ht="60.75" customHeight="1" x14ac:dyDescent="0.25">
      <c r="A29" s="54">
        <v>17</v>
      </c>
      <c r="B29" s="54" t="s">
        <v>115</v>
      </c>
      <c r="C29" s="54" t="s">
        <v>114</v>
      </c>
      <c r="D29" s="54">
        <v>917</v>
      </c>
      <c r="E29" s="55" t="s">
        <v>139</v>
      </c>
      <c r="F29" s="56">
        <v>15970493</v>
      </c>
      <c r="G29" s="66" t="s">
        <v>180</v>
      </c>
      <c r="H29" s="55" t="s">
        <v>160</v>
      </c>
      <c r="I29" s="57">
        <v>98747</v>
      </c>
      <c r="J29" s="57">
        <f>9874.7*6</f>
        <v>59248.200000000004</v>
      </c>
      <c r="K29" s="58">
        <f t="shared" si="0"/>
        <v>0.60000000000000009</v>
      </c>
      <c r="L29" s="57">
        <f t="shared" si="2"/>
        <v>59248.200000000004</v>
      </c>
      <c r="M29" s="58">
        <f t="shared" si="1"/>
        <v>0.60000000000000009</v>
      </c>
      <c r="N29" s="55" t="s">
        <v>118</v>
      </c>
      <c r="O29" s="55" t="s">
        <v>118</v>
      </c>
      <c r="P29" s="53"/>
    </row>
    <row r="30" spans="1:16" ht="60.75" customHeight="1" x14ac:dyDescent="0.25">
      <c r="A30" s="54">
        <v>18</v>
      </c>
      <c r="B30" s="54" t="s">
        <v>115</v>
      </c>
      <c r="C30" s="54" t="s">
        <v>114</v>
      </c>
      <c r="D30" s="54">
        <v>918</v>
      </c>
      <c r="E30" s="55" t="s">
        <v>140</v>
      </c>
      <c r="F30" s="56">
        <v>15988325</v>
      </c>
      <c r="G30" s="66" t="s">
        <v>180</v>
      </c>
      <c r="H30" s="55" t="s">
        <v>160</v>
      </c>
      <c r="I30" s="57">
        <v>241830</v>
      </c>
      <c r="J30" s="57">
        <f>24183*6</f>
        <v>145098</v>
      </c>
      <c r="K30" s="58">
        <f t="shared" si="0"/>
        <v>0.6</v>
      </c>
      <c r="L30" s="57">
        <f t="shared" si="2"/>
        <v>145098</v>
      </c>
      <c r="M30" s="58">
        <f t="shared" si="1"/>
        <v>0.6</v>
      </c>
      <c r="N30" s="55" t="s">
        <v>118</v>
      </c>
      <c r="O30" s="55" t="s">
        <v>118</v>
      </c>
      <c r="P30" s="53"/>
    </row>
    <row r="31" spans="1:16" ht="60.75" customHeight="1" x14ac:dyDescent="0.25">
      <c r="A31" s="54">
        <v>19</v>
      </c>
      <c r="B31" s="54" t="s">
        <v>115</v>
      </c>
      <c r="C31" s="54" t="s">
        <v>114</v>
      </c>
      <c r="D31" s="54">
        <v>9970</v>
      </c>
      <c r="E31" s="55" t="s">
        <v>141</v>
      </c>
      <c r="F31" s="56">
        <v>16029801</v>
      </c>
      <c r="G31" s="66" t="s">
        <v>180</v>
      </c>
      <c r="H31" s="55" t="s">
        <v>160</v>
      </c>
      <c r="I31" s="57">
        <v>120915</v>
      </c>
      <c r="J31" s="57">
        <f>12091.5*6</f>
        <v>72549</v>
      </c>
      <c r="K31" s="58">
        <f t="shared" si="0"/>
        <v>0.6</v>
      </c>
      <c r="L31" s="57">
        <f t="shared" si="2"/>
        <v>72549</v>
      </c>
      <c r="M31" s="58">
        <f t="shared" si="1"/>
        <v>0.6</v>
      </c>
      <c r="N31" s="55" t="s">
        <v>118</v>
      </c>
      <c r="O31" s="55" t="s">
        <v>118</v>
      </c>
      <c r="P31" s="53"/>
    </row>
    <row r="32" spans="1:16" ht="60.75" customHeight="1" x14ac:dyDescent="0.25">
      <c r="A32" s="54">
        <v>20</v>
      </c>
      <c r="B32" s="54" t="s">
        <v>115</v>
      </c>
      <c r="C32" s="54" t="s">
        <v>114</v>
      </c>
      <c r="D32" s="54">
        <v>919</v>
      </c>
      <c r="E32" s="55" t="s">
        <v>142</v>
      </c>
      <c r="F32" s="56">
        <v>19912188</v>
      </c>
      <c r="G32" s="66" t="s">
        <v>180</v>
      </c>
      <c r="H32" s="55" t="s">
        <v>160</v>
      </c>
      <c r="I32" s="57">
        <v>120915</v>
      </c>
      <c r="J32" s="57">
        <f>12091.5*6</f>
        <v>72549</v>
      </c>
      <c r="K32" s="58">
        <f t="shared" si="0"/>
        <v>0.6</v>
      </c>
      <c r="L32" s="57">
        <f t="shared" si="2"/>
        <v>72549</v>
      </c>
      <c r="M32" s="58">
        <f t="shared" si="1"/>
        <v>0.6</v>
      </c>
      <c r="N32" s="55" t="s">
        <v>118</v>
      </c>
      <c r="O32" s="55" t="s">
        <v>118</v>
      </c>
      <c r="P32" s="53"/>
    </row>
    <row r="33" spans="1:16" ht="60.75" customHeight="1" x14ac:dyDescent="0.25">
      <c r="A33" s="54">
        <v>21</v>
      </c>
      <c r="B33" s="54" t="s">
        <v>115</v>
      </c>
      <c r="C33" s="54" t="s">
        <v>114</v>
      </c>
      <c r="D33" s="54">
        <v>932</v>
      </c>
      <c r="E33" s="55" t="s">
        <v>143</v>
      </c>
      <c r="F33" s="56" t="s">
        <v>120</v>
      </c>
      <c r="G33" s="66" t="s">
        <v>180</v>
      </c>
      <c r="H33" s="55" t="s">
        <v>160</v>
      </c>
      <c r="I33" s="57">
        <v>219662</v>
      </c>
      <c r="J33" s="57">
        <f>21966.2*6</f>
        <v>131797.20000000001</v>
      </c>
      <c r="K33" s="58">
        <f t="shared" si="0"/>
        <v>0.60000000000000009</v>
      </c>
      <c r="L33" s="57">
        <f t="shared" si="2"/>
        <v>131797.20000000001</v>
      </c>
      <c r="M33" s="58">
        <f t="shared" si="1"/>
        <v>0.60000000000000009</v>
      </c>
      <c r="N33" s="55" t="s">
        <v>118</v>
      </c>
      <c r="O33" s="55" t="s">
        <v>118</v>
      </c>
      <c r="P33" s="53"/>
    </row>
    <row r="34" spans="1:16" ht="60.75" customHeight="1" x14ac:dyDescent="0.25">
      <c r="A34" s="54">
        <v>22</v>
      </c>
      <c r="B34" s="54" t="s">
        <v>115</v>
      </c>
      <c r="C34" s="54" t="s">
        <v>114</v>
      </c>
      <c r="D34" s="54">
        <v>920</v>
      </c>
      <c r="E34" s="55" t="s">
        <v>144</v>
      </c>
      <c r="F34" s="59">
        <v>21056366</v>
      </c>
      <c r="G34" s="66" t="s">
        <v>180</v>
      </c>
      <c r="H34" s="55" t="s">
        <v>160</v>
      </c>
      <c r="I34" s="57">
        <v>98747</v>
      </c>
      <c r="J34" s="57">
        <f>9874.7*6</f>
        <v>59248.200000000004</v>
      </c>
      <c r="K34" s="58">
        <f t="shared" si="0"/>
        <v>0.60000000000000009</v>
      </c>
      <c r="L34" s="57">
        <f t="shared" si="2"/>
        <v>59248.200000000004</v>
      </c>
      <c r="M34" s="58">
        <f t="shared" si="1"/>
        <v>0.60000000000000009</v>
      </c>
      <c r="N34" s="55" t="s">
        <v>118</v>
      </c>
      <c r="O34" s="55" t="s">
        <v>118</v>
      </c>
      <c r="P34" s="53"/>
    </row>
    <row r="35" spans="1:16" ht="60.75" customHeight="1" x14ac:dyDescent="0.25">
      <c r="A35" s="54">
        <v>23</v>
      </c>
      <c r="B35" s="54" t="s">
        <v>115</v>
      </c>
      <c r="C35" s="54" t="s">
        <v>114</v>
      </c>
      <c r="D35" s="54">
        <v>921</v>
      </c>
      <c r="E35" s="55" t="s">
        <v>145</v>
      </c>
      <c r="F35" s="56">
        <v>21127425</v>
      </c>
      <c r="G35" s="66" t="s">
        <v>180</v>
      </c>
      <c r="H35" s="55" t="s">
        <v>160</v>
      </c>
      <c r="I35" s="57">
        <v>120915</v>
      </c>
      <c r="J35" s="57">
        <f>12091.5*6</f>
        <v>72549</v>
      </c>
      <c r="K35" s="58">
        <f t="shared" si="0"/>
        <v>0.6</v>
      </c>
      <c r="L35" s="57">
        <f t="shared" si="2"/>
        <v>72549</v>
      </c>
      <c r="M35" s="58">
        <f t="shared" si="1"/>
        <v>0.6</v>
      </c>
      <c r="N35" s="55" t="s">
        <v>118</v>
      </c>
      <c r="O35" s="55" t="s">
        <v>118</v>
      </c>
      <c r="P35" s="53"/>
    </row>
    <row r="36" spans="1:16" ht="60.75" customHeight="1" x14ac:dyDescent="0.25">
      <c r="A36" s="54">
        <v>24</v>
      </c>
      <c r="B36" s="54" t="s">
        <v>115</v>
      </c>
      <c r="C36" s="54" t="s">
        <v>114</v>
      </c>
      <c r="D36" s="54">
        <v>925</v>
      </c>
      <c r="E36" s="55" t="s">
        <v>146</v>
      </c>
      <c r="F36" s="56" t="s">
        <v>116</v>
      </c>
      <c r="G36" s="66" t="s">
        <v>180</v>
      </c>
      <c r="H36" s="55" t="s">
        <v>160</v>
      </c>
      <c r="I36" s="57">
        <v>282135</v>
      </c>
      <c r="J36" s="57">
        <f>28213.5*6</f>
        <v>169281</v>
      </c>
      <c r="K36" s="58">
        <f t="shared" si="0"/>
        <v>0.6</v>
      </c>
      <c r="L36" s="57">
        <f t="shared" si="2"/>
        <v>169281</v>
      </c>
      <c r="M36" s="58">
        <f t="shared" si="1"/>
        <v>0.6</v>
      </c>
      <c r="N36" s="55" t="s">
        <v>118</v>
      </c>
      <c r="O36" s="55" t="s">
        <v>118</v>
      </c>
      <c r="P36" s="53"/>
    </row>
    <row r="37" spans="1:16" ht="60.75" customHeight="1" x14ac:dyDescent="0.25">
      <c r="A37" s="54">
        <v>25</v>
      </c>
      <c r="B37" s="54" t="s">
        <v>115</v>
      </c>
      <c r="C37" s="54" t="s">
        <v>114</v>
      </c>
      <c r="D37" s="54">
        <v>928</v>
      </c>
      <c r="E37" s="55" t="s">
        <v>147</v>
      </c>
      <c r="F37" s="56">
        <v>33284377</v>
      </c>
      <c r="G37" s="66" t="s">
        <v>180</v>
      </c>
      <c r="H37" s="55" t="s">
        <v>160</v>
      </c>
      <c r="I37" s="57">
        <v>604575</v>
      </c>
      <c r="J37" s="57">
        <f>60457.5*6</f>
        <v>362745</v>
      </c>
      <c r="K37" s="58">
        <f t="shared" si="0"/>
        <v>0.6</v>
      </c>
      <c r="L37" s="57">
        <f t="shared" si="2"/>
        <v>362745</v>
      </c>
      <c r="M37" s="58">
        <f t="shared" si="1"/>
        <v>0.6</v>
      </c>
      <c r="N37" s="55" t="s">
        <v>118</v>
      </c>
      <c r="O37" s="55" t="s">
        <v>118</v>
      </c>
      <c r="P37" s="53"/>
    </row>
    <row r="38" spans="1:16" ht="60.75" customHeight="1" x14ac:dyDescent="0.25">
      <c r="A38" s="54">
        <v>26</v>
      </c>
      <c r="B38" s="54" t="s">
        <v>115</v>
      </c>
      <c r="C38" s="54" t="s">
        <v>114</v>
      </c>
      <c r="D38" s="54">
        <v>934</v>
      </c>
      <c r="E38" s="55" t="s">
        <v>148</v>
      </c>
      <c r="F38" s="56">
        <v>41366905</v>
      </c>
      <c r="G38" s="66" t="s">
        <v>180</v>
      </c>
      <c r="H38" s="55" t="s">
        <v>160</v>
      </c>
      <c r="I38" s="57">
        <v>241830</v>
      </c>
      <c r="J38" s="57">
        <f>24183*6</f>
        <v>145098</v>
      </c>
      <c r="K38" s="58">
        <f t="shared" si="0"/>
        <v>0.6</v>
      </c>
      <c r="L38" s="57">
        <f t="shared" si="2"/>
        <v>145098</v>
      </c>
      <c r="M38" s="58">
        <f t="shared" si="1"/>
        <v>0.6</v>
      </c>
      <c r="N38" s="55" t="s">
        <v>118</v>
      </c>
      <c r="O38" s="55" t="s">
        <v>118</v>
      </c>
      <c r="P38" s="53"/>
    </row>
    <row r="39" spans="1:16" ht="60.75" customHeight="1" x14ac:dyDescent="0.25">
      <c r="A39" s="54">
        <v>27</v>
      </c>
      <c r="B39" s="54" t="s">
        <v>115</v>
      </c>
      <c r="C39" s="54" t="s">
        <v>114</v>
      </c>
      <c r="D39" s="54">
        <v>935</v>
      </c>
      <c r="E39" s="55" t="s">
        <v>149</v>
      </c>
      <c r="F39" s="56">
        <v>41545184</v>
      </c>
      <c r="G39" s="66" t="s">
        <v>180</v>
      </c>
      <c r="H39" s="55" t="s">
        <v>160</v>
      </c>
      <c r="I39" s="57">
        <v>120915</v>
      </c>
      <c r="J39" s="57">
        <f>12091.5*6</f>
        <v>72549</v>
      </c>
      <c r="K39" s="58">
        <f t="shared" si="0"/>
        <v>0.6</v>
      </c>
      <c r="L39" s="57">
        <f t="shared" si="2"/>
        <v>72549</v>
      </c>
      <c r="M39" s="58">
        <f t="shared" si="1"/>
        <v>0.6</v>
      </c>
      <c r="N39" s="55" t="s">
        <v>118</v>
      </c>
      <c r="O39" s="55" t="s">
        <v>118</v>
      </c>
      <c r="P39" s="53"/>
    </row>
    <row r="40" spans="1:16" ht="60.75" customHeight="1" x14ac:dyDescent="0.25">
      <c r="A40" s="54">
        <v>28</v>
      </c>
      <c r="B40" s="54" t="s">
        <v>115</v>
      </c>
      <c r="C40" s="54" t="s">
        <v>114</v>
      </c>
      <c r="D40" s="54">
        <v>936</v>
      </c>
      <c r="E40" s="55" t="s">
        <v>150</v>
      </c>
      <c r="F40" s="56">
        <v>41587723</v>
      </c>
      <c r="G40" s="66" t="s">
        <v>180</v>
      </c>
      <c r="H40" s="55" t="s">
        <v>160</v>
      </c>
      <c r="I40" s="57">
        <v>120915</v>
      </c>
      <c r="J40" s="57">
        <f>12091.5*6</f>
        <v>72549</v>
      </c>
      <c r="K40" s="58">
        <f t="shared" si="0"/>
        <v>0.6</v>
      </c>
      <c r="L40" s="57">
        <f t="shared" si="2"/>
        <v>72549</v>
      </c>
      <c r="M40" s="58">
        <f t="shared" si="1"/>
        <v>0.6</v>
      </c>
      <c r="N40" s="55" t="s">
        <v>118</v>
      </c>
      <c r="O40" s="55" t="s">
        <v>118</v>
      </c>
      <c r="P40" s="53"/>
    </row>
    <row r="41" spans="1:16" ht="60.75" customHeight="1" x14ac:dyDescent="0.25">
      <c r="A41" s="54">
        <v>29</v>
      </c>
      <c r="B41" s="54" t="s">
        <v>115</v>
      </c>
      <c r="C41" s="54" t="s">
        <v>114</v>
      </c>
      <c r="D41" s="54">
        <v>937</v>
      </c>
      <c r="E41" s="55" t="s">
        <v>175</v>
      </c>
      <c r="F41" s="56">
        <v>41662350</v>
      </c>
      <c r="G41" s="66" t="s">
        <v>180</v>
      </c>
      <c r="H41" s="55" t="s">
        <v>160</v>
      </c>
      <c r="I41" s="57">
        <v>36274</v>
      </c>
      <c r="J41" s="57">
        <f>3627.4*6</f>
        <v>21764.400000000001</v>
      </c>
      <c r="K41" s="58">
        <f t="shared" si="0"/>
        <v>0.60000000000000009</v>
      </c>
      <c r="L41" s="57">
        <f t="shared" si="2"/>
        <v>21764.400000000001</v>
      </c>
      <c r="M41" s="58">
        <f t="shared" si="1"/>
        <v>0.60000000000000009</v>
      </c>
      <c r="N41" s="55" t="s">
        <v>118</v>
      </c>
      <c r="O41" s="55" t="s">
        <v>118</v>
      </c>
      <c r="P41" s="53"/>
    </row>
    <row r="42" spans="1:16" ht="60.75" customHeight="1" x14ac:dyDescent="0.25">
      <c r="A42" s="54">
        <v>30</v>
      </c>
      <c r="B42" s="54" t="s">
        <v>115</v>
      </c>
      <c r="C42" s="54" t="s">
        <v>114</v>
      </c>
      <c r="D42" s="54">
        <v>938</v>
      </c>
      <c r="E42" s="55" t="s">
        <v>151</v>
      </c>
      <c r="F42" s="56">
        <v>41703782</v>
      </c>
      <c r="G42" s="66" t="s">
        <v>180</v>
      </c>
      <c r="H42" s="55" t="s">
        <v>160</v>
      </c>
      <c r="I42" s="57">
        <v>98747</v>
      </c>
      <c r="J42" s="57">
        <f>15315.8+7657.9+7657.9+7657.9+7657.9</f>
        <v>45947.4</v>
      </c>
      <c r="K42" s="58">
        <f t="shared" si="0"/>
        <v>0.4653042624079719</v>
      </c>
      <c r="L42" s="57">
        <f t="shared" si="2"/>
        <v>45947.4</v>
      </c>
      <c r="M42" s="58">
        <f t="shared" si="1"/>
        <v>0.4653042624079719</v>
      </c>
      <c r="N42" s="55" t="s">
        <v>118</v>
      </c>
      <c r="O42" s="55" t="s">
        <v>118</v>
      </c>
      <c r="P42" s="53"/>
    </row>
    <row r="43" spans="1:16" ht="60.75" customHeight="1" x14ac:dyDescent="0.25">
      <c r="A43" s="54">
        <v>31</v>
      </c>
      <c r="B43" s="54" t="s">
        <v>115</v>
      </c>
      <c r="C43" s="54" t="s">
        <v>114</v>
      </c>
      <c r="D43" s="54">
        <v>9969</v>
      </c>
      <c r="E43" s="55" t="s">
        <v>152</v>
      </c>
      <c r="F43" s="56">
        <v>47437995</v>
      </c>
      <c r="G43" s="66" t="s">
        <v>180</v>
      </c>
      <c r="H43" s="55" t="s">
        <v>160</v>
      </c>
      <c r="I43" s="57">
        <v>179357</v>
      </c>
      <c r="J43" s="57">
        <f>17935.7*6</f>
        <v>107614.20000000001</v>
      </c>
      <c r="K43" s="58">
        <f t="shared" si="0"/>
        <v>0.60000000000000009</v>
      </c>
      <c r="L43" s="57">
        <f t="shared" si="2"/>
        <v>107614.20000000001</v>
      </c>
      <c r="M43" s="58">
        <f t="shared" si="1"/>
        <v>0.60000000000000009</v>
      </c>
      <c r="N43" s="55" t="s">
        <v>118</v>
      </c>
      <c r="O43" s="55" t="s">
        <v>118</v>
      </c>
      <c r="P43" s="53"/>
    </row>
    <row r="44" spans="1:16" ht="60.75" customHeight="1" x14ac:dyDescent="0.25">
      <c r="A44" s="54">
        <v>32</v>
      </c>
      <c r="B44" s="54" t="s">
        <v>115</v>
      </c>
      <c r="C44" s="54" t="s">
        <v>114</v>
      </c>
      <c r="D44" s="54">
        <v>10801</v>
      </c>
      <c r="E44" s="55" t="s">
        <v>153</v>
      </c>
      <c r="F44" s="56">
        <v>72680237</v>
      </c>
      <c r="G44" s="66" t="s">
        <v>180</v>
      </c>
      <c r="H44" s="55" t="s">
        <v>160</v>
      </c>
      <c r="I44" s="57">
        <v>120915</v>
      </c>
      <c r="J44" s="57">
        <f>12091.5*6</f>
        <v>72549</v>
      </c>
      <c r="K44" s="58">
        <f t="shared" si="0"/>
        <v>0.6</v>
      </c>
      <c r="L44" s="57">
        <f t="shared" si="2"/>
        <v>72549</v>
      </c>
      <c r="M44" s="58">
        <f t="shared" si="1"/>
        <v>0.6</v>
      </c>
      <c r="N44" s="55" t="s">
        <v>118</v>
      </c>
      <c r="O44" s="55" t="s">
        <v>118</v>
      </c>
      <c r="P44" s="53"/>
    </row>
    <row r="45" spans="1:16" ht="60.75" customHeight="1" x14ac:dyDescent="0.25">
      <c r="A45" s="54">
        <v>33</v>
      </c>
      <c r="B45" s="54" t="s">
        <v>115</v>
      </c>
      <c r="C45" s="54" t="s">
        <v>114</v>
      </c>
      <c r="D45" s="54">
        <v>901</v>
      </c>
      <c r="E45" s="55" t="s">
        <v>173</v>
      </c>
      <c r="F45" s="59">
        <v>8092524</v>
      </c>
      <c r="G45" s="66" t="s">
        <v>180</v>
      </c>
      <c r="H45" s="55" t="s">
        <v>160</v>
      </c>
      <c r="I45" s="57">
        <v>241830</v>
      </c>
      <c r="J45" s="57">
        <f>24183*6</f>
        <v>145098</v>
      </c>
      <c r="K45" s="58">
        <f t="shared" ref="K45" si="3">J45*100%/I45</f>
        <v>0.6</v>
      </c>
      <c r="L45" s="57">
        <f t="shared" si="2"/>
        <v>145098</v>
      </c>
      <c r="M45" s="58">
        <f t="shared" ref="M45" si="4">L45*100%/I45</f>
        <v>0.6</v>
      </c>
      <c r="N45" s="55" t="s">
        <v>118</v>
      </c>
      <c r="O45" s="55" t="s">
        <v>118</v>
      </c>
      <c r="P45" s="53"/>
    </row>
    <row r="46" spans="1:16" ht="60.75" customHeight="1" x14ac:dyDescent="0.25">
      <c r="A46" s="54">
        <v>34</v>
      </c>
      <c r="B46" s="54" t="s">
        <v>115</v>
      </c>
      <c r="C46" s="54" t="s">
        <v>114</v>
      </c>
      <c r="D46" s="54">
        <v>902</v>
      </c>
      <c r="E46" s="55" t="s">
        <v>154</v>
      </c>
      <c r="F46" s="56">
        <v>8092575</v>
      </c>
      <c r="G46" s="66" t="s">
        <v>180</v>
      </c>
      <c r="H46" s="55" t="s">
        <v>160</v>
      </c>
      <c r="I46" s="57">
        <v>282135</v>
      </c>
      <c r="J46" s="57">
        <f>28213.5*6</f>
        <v>169281</v>
      </c>
      <c r="K46" s="58">
        <f t="shared" ref="K46:K53" si="5">J46*100%/I46</f>
        <v>0.6</v>
      </c>
      <c r="L46" s="57">
        <f t="shared" si="2"/>
        <v>169281</v>
      </c>
      <c r="M46" s="58">
        <f t="shared" ref="M46:M52" si="6">L46*100%/I46</f>
        <v>0.6</v>
      </c>
      <c r="N46" s="55" t="s">
        <v>118</v>
      </c>
      <c r="O46" s="55" t="s">
        <v>118</v>
      </c>
      <c r="P46" s="53"/>
    </row>
    <row r="47" spans="1:16" ht="60.75" customHeight="1" x14ac:dyDescent="0.25">
      <c r="A47" s="54">
        <v>35</v>
      </c>
      <c r="B47" s="54" t="s">
        <v>115</v>
      </c>
      <c r="C47" s="54" t="s">
        <v>114</v>
      </c>
      <c r="D47" s="54">
        <v>933</v>
      </c>
      <c r="E47" s="55" t="s">
        <v>155</v>
      </c>
      <c r="F47" s="56" t="s">
        <v>121</v>
      </c>
      <c r="G47" s="66" t="s">
        <v>180</v>
      </c>
      <c r="H47" s="55" t="s">
        <v>160</v>
      </c>
      <c r="I47" s="57">
        <v>241830</v>
      </c>
      <c r="J47" s="57">
        <f>24183*6</f>
        <v>145098</v>
      </c>
      <c r="K47" s="58">
        <f t="shared" si="5"/>
        <v>0.6</v>
      </c>
      <c r="L47" s="57">
        <f t="shared" si="2"/>
        <v>145098</v>
      </c>
      <c r="M47" s="58">
        <f t="shared" si="6"/>
        <v>0.6</v>
      </c>
      <c r="N47" s="55" t="s">
        <v>118</v>
      </c>
      <c r="O47" s="55" t="s">
        <v>118</v>
      </c>
      <c r="P47" s="53"/>
    </row>
    <row r="48" spans="1:16" ht="60.75" customHeight="1" x14ac:dyDescent="0.25">
      <c r="A48" s="54">
        <v>36</v>
      </c>
      <c r="B48" s="54" t="s">
        <v>115</v>
      </c>
      <c r="C48" s="54" t="s">
        <v>114</v>
      </c>
      <c r="D48" s="54">
        <v>922</v>
      </c>
      <c r="E48" s="55" t="s">
        <v>172</v>
      </c>
      <c r="F48" s="56">
        <v>24422495</v>
      </c>
      <c r="G48" s="66" t="s">
        <v>180</v>
      </c>
      <c r="H48" s="55" t="s">
        <v>160</v>
      </c>
      <c r="I48" s="57">
        <v>161220</v>
      </c>
      <c r="J48" s="57">
        <f>16122*6</f>
        <v>96732</v>
      </c>
      <c r="K48" s="58">
        <f t="shared" si="5"/>
        <v>0.6</v>
      </c>
      <c r="L48" s="57">
        <f t="shared" si="2"/>
        <v>96732</v>
      </c>
      <c r="M48" s="58">
        <f t="shared" si="6"/>
        <v>0.6</v>
      </c>
      <c r="N48" s="55" t="s">
        <v>118</v>
      </c>
      <c r="O48" s="55" t="s">
        <v>118</v>
      </c>
      <c r="P48" s="53"/>
    </row>
    <row r="49" spans="1:16" ht="60.75" customHeight="1" x14ac:dyDescent="0.25">
      <c r="A49" s="54">
        <v>37</v>
      </c>
      <c r="B49" s="54" t="s">
        <v>115</v>
      </c>
      <c r="C49" s="54" t="s">
        <v>114</v>
      </c>
      <c r="D49" s="54">
        <v>924</v>
      </c>
      <c r="E49" s="55" t="s">
        <v>156</v>
      </c>
      <c r="F49" s="56">
        <v>26587858</v>
      </c>
      <c r="G49" s="66" t="s">
        <v>180</v>
      </c>
      <c r="H49" s="55" t="s">
        <v>160</v>
      </c>
      <c r="I49" s="57">
        <v>120915</v>
      </c>
      <c r="J49" s="57">
        <f>12091.5*6</f>
        <v>72549</v>
      </c>
      <c r="K49" s="58">
        <f t="shared" si="5"/>
        <v>0.6</v>
      </c>
      <c r="L49" s="57">
        <f t="shared" si="2"/>
        <v>72549</v>
      </c>
      <c r="M49" s="58">
        <f t="shared" si="6"/>
        <v>0.6</v>
      </c>
      <c r="N49" s="55" t="s">
        <v>118</v>
      </c>
      <c r="O49" s="55" t="s">
        <v>118</v>
      </c>
      <c r="P49" s="53"/>
    </row>
    <row r="50" spans="1:16" ht="60.75" customHeight="1" x14ac:dyDescent="0.25">
      <c r="A50" s="54">
        <v>38</v>
      </c>
      <c r="B50" s="54" t="s">
        <v>115</v>
      </c>
      <c r="C50" s="54" t="s">
        <v>114</v>
      </c>
      <c r="D50" s="54">
        <v>926</v>
      </c>
      <c r="E50" s="55" t="s">
        <v>157</v>
      </c>
      <c r="F50" s="56">
        <v>29446821</v>
      </c>
      <c r="G50" s="66" t="s">
        <v>180</v>
      </c>
      <c r="H50" s="55" t="s">
        <v>160</v>
      </c>
      <c r="I50" s="57">
        <v>120915</v>
      </c>
      <c r="J50" s="57">
        <f>12091.5*6</f>
        <v>72549</v>
      </c>
      <c r="K50" s="58">
        <f t="shared" si="5"/>
        <v>0.6</v>
      </c>
      <c r="L50" s="57">
        <f t="shared" si="2"/>
        <v>72549</v>
      </c>
      <c r="M50" s="58">
        <f t="shared" si="6"/>
        <v>0.6</v>
      </c>
      <c r="N50" s="55" t="s">
        <v>118</v>
      </c>
      <c r="O50" s="55" t="s">
        <v>118</v>
      </c>
      <c r="P50" s="53"/>
    </row>
    <row r="51" spans="1:16" ht="60.75" customHeight="1" x14ac:dyDescent="0.25">
      <c r="A51" s="54">
        <v>39</v>
      </c>
      <c r="B51" s="54" t="s">
        <v>115</v>
      </c>
      <c r="C51" s="54" t="s">
        <v>114</v>
      </c>
      <c r="D51" s="54">
        <v>927</v>
      </c>
      <c r="E51" s="55" t="s">
        <v>122</v>
      </c>
      <c r="F51" s="59">
        <v>29711215</v>
      </c>
      <c r="G51" s="66" t="s">
        <v>180</v>
      </c>
      <c r="H51" s="55" t="s">
        <v>160</v>
      </c>
      <c r="I51" s="57">
        <v>120915</v>
      </c>
      <c r="J51" s="57">
        <f>12091.5*6</f>
        <v>72549</v>
      </c>
      <c r="K51" s="58">
        <f t="shared" si="5"/>
        <v>0.6</v>
      </c>
      <c r="L51" s="57">
        <f t="shared" si="2"/>
        <v>72549</v>
      </c>
      <c r="M51" s="58">
        <f t="shared" si="6"/>
        <v>0.6</v>
      </c>
      <c r="N51" s="55" t="s">
        <v>118</v>
      </c>
      <c r="O51" s="55" t="s">
        <v>118</v>
      </c>
      <c r="P51" s="53"/>
    </row>
    <row r="52" spans="1:16" ht="60.75" customHeight="1" x14ac:dyDescent="0.25">
      <c r="A52" s="54">
        <v>40</v>
      </c>
      <c r="B52" s="54" t="s">
        <v>115</v>
      </c>
      <c r="C52" s="54" t="s">
        <v>114</v>
      </c>
      <c r="D52" s="54">
        <v>929</v>
      </c>
      <c r="E52" s="55" t="s">
        <v>158</v>
      </c>
      <c r="F52" s="56">
        <v>34659382</v>
      </c>
      <c r="G52" s="66" t="s">
        <v>180</v>
      </c>
      <c r="H52" s="55" t="s">
        <v>160</v>
      </c>
      <c r="I52" s="57">
        <v>98747</v>
      </c>
      <c r="J52" s="57">
        <f>9874.7*6</f>
        <v>59248.200000000004</v>
      </c>
      <c r="K52" s="58">
        <f t="shared" si="5"/>
        <v>0.60000000000000009</v>
      </c>
      <c r="L52" s="57">
        <f t="shared" si="2"/>
        <v>59248.200000000004</v>
      </c>
      <c r="M52" s="58">
        <f t="shared" si="6"/>
        <v>0.60000000000000009</v>
      </c>
      <c r="N52" s="55" t="s">
        <v>118</v>
      </c>
      <c r="O52" s="55" t="s">
        <v>118</v>
      </c>
      <c r="P52" s="53"/>
    </row>
    <row r="53" spans="1:16" ht="60.75" customHeight="1" x14ac:dyDescent="0.25">
      <c r="A53" s="54">
        <v>41</v>
      </c>
      <c r="B53" s="54" t="s">
        <v>115</v>
      </c>
      <c r="C53" s="54" t="s">
        <v>114</v>
      </c>
      <c r="D53" s="54">
        <v>39664</v>
      </c>
      <c r="E53" s="55" t="s">
        <v>159</v>
      </c>
      <c r="F53" s="56">
        <v>96011440</v>
      </c>
      <c r="G53" s="66" t="s">
        <v>180</v>
      </c>
      <c r="H53" s="55" t="s">
        <v>160</v>
      </c>
      <c r="I53" s="57">
        <v>98747</v>
      </c>
      <c r="J53" s="57">
        <f>9874.7*6</f>
        <v>59248.200000000004</v>
      </c>
      <c r="K53" s="58">
        <f t="shared" si="5"/>
        <v>0.60000000000000009</v>
      </c>
      <c r="L53" s="57">
        <f t="shared" si="2"/>
        <v>59248.200000000004</v>
      </c>
      <c r="M53" s="58">
        <f t="shared" ref="M53" si="7">L53*100%/I53</f>
        <v>0.60000000000000009</v>
      </c>
      <c r="N53" s="55" t="s">
        <v>118</v>
      </c>
      <c r="O53" s="55" t="s">
        <v>118</v>
      </c>
      <c r="P53" s="53"/>
    </row>
    <row r="54" spans="1:16" x14ac:dyDescent="0.25">
      <c r="A54" s="157" t="s">
        <v>183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</row>
    <row r="58" spans="1:16" x14ac:dyDescent="0.25">
      <c r="E58" s="63" t="s">
        <v>165</v>
      </c>
      <c r="H58" s="63" t="s">
        <v>168</v>
      </c>
      <c r="I58" s="64" t="s">
        <v>167</v>
      </c>
      <c r="L58" s="50" t="s">
        <v>51</v>
      </c>
    </row>
    <row r="59" spans="1:16" x14ac:dyDescent="0.25">
      <c r="A59" s="1" t="s">
        <v>163</v>
      </c>
      <c r="F59" s="1" t="s">
        <v>176</v>
      </c>
      <c r="I59" s="50" t="s">
        <v>170</v>
      </c>
    </row>
    <row r="60" spans="1:16" x14ac:dyDescent="0.25">
      <c r="A60" s="1" t="s">
        <v>164</v>
      </c>
      <c r="F60" s="1" t="s">
        <v>166</v>
      </c>
      <c r="I60" s="50" t="s">
        <v>171</v>
      </c>
      <c r="K60" s="50"/>
      <c r="L60" s="65" t="s">
        <v>51</v>
      </c>
    </row>
    <row r="61" spans="1:16" x14ac:dyDescent="0.25">
      <c r="F61" s="1" t="s">
        <v>177</v>
      </c>
      <c r="I61" s="50" t="s">
        <v>169</v>
      </c>
    </row>
    <row r="63" spans="1:16" x14ac:dyDescent="0.25">
      <c r="L63" s="50" t="s">
        <v>178</v>
      </c>
    </row>
  </sheetData>
  <mergeCells count="18">
    <mergeCell ref="A54:O54"/>
    <mergeCell ref="M11:M12"/>
    <mergeCell ref="H11:H12"/>
    <mergeCell ref="J11:J12"/>
    <mergeCell ref="A1:O1"/>
    <mergeCell ref="G11:G12"/>
    <mergeCell ref="N11:N12"/>
    <mergeCell ref="O11:O12"/>
    <mergeCell ref="A3:O3"/>
    <mergeCell ref="A11:A12"/>
    <mergeCell ref="C11:C12"/>
    <mergeCell ref="D11:D12"/>
    <mergeCell ref="E11:E12"/>
    <mergeCell ref="F11:F12"/>
    <mergeCell ref="I11:I12"/>
    <mergeCell ref="B11:B12"/>
    <mergeCell ref="K11:K12"/>
    <mergeCell ref="L11:L12"/>
  </mergeCells>
  <printOptions horizontalCentered="1" verticalCentered="1"/>
  <pageMargins left="0.70866141732283472" right="0.19685039370078741" top="0.35433070866141736" bottom="0.15748031496062992" header="0.31496062992125984" footer="0.31496062992125984"/>
  <pageSetup paperSize="5" scale="57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DEF1 Entidad receptora</vt:lpstr>
      <vt:lpstr>DEF2 Personas individuales </vt:lpstr>
      <vt:lpstr>DEF3 Consolidado</vt:lpstr>
      <vt:lpstr>'DEF1 Entidad receptora'!Área_de_impresión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Gladys América Galindo Quán</cp:lastModifiedBy>
  <cp:lastPrinted>2023-05-22T18:58:23Z</cp:lastPrinted>
  <dcterms:created xsi:type="dcterms:W3CDTF">2016-03-29T18:06:37Z</dcterms:created>
  <dcterms:modified xsi:type="dcterms:W3CDTF">2023-07-04T20:34:19Z</dcterms:modified>
</cp:coreProperties>
</file>