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epar\Desktop\DIPLAN\CARPETA 2025\IAFF 2025\ABRIL\"/>
    </mc:Choice>
  </mc:AlternateContent>
  <xr:revisionPtr revIDLastSave="0" documentId="13_ncr:1_{B203FFDB-23D7-4F81-9095-6C1D5B26D523}" xr6:coauthVersionLast="47" xr6:coauthVersionMax="47" xr10:uidLastSave="{00000000-0000-0000-0000-000000000000}"/>
  <bookViews>
    <workbookView xWindow="-120" yWindow="-120" windowWidth="29040" windowHeight="15720" activeTab="2" xr2:uid="{00000000-000D-0000-FFFF-FFFF00000000}"/>
  </bookViews>
  <sheets>
    <sheet name="IAFF (1)" sheetId="1" r:id="rId1"/>
    <sheet name="IAFF (2)" sheetId="10" r:id="rId2"/>
    <sheet name="IAFF (3)" sheetId="8" r:id="rId3"/>
    <sheet name="Hoja1" sheetId="11" r:id="rId4"/>
  </sheets>
  <definedNames>
    <definedName name="_xlnm.Print_Area" localSheetId="3">Hoja1!$A$1:$D$88</definedName>
    <definedName name="_xlnm.Print_Area" localSheetId="0">'IAFF (1)'!$A$1:$P$52</definedName>
    <definedName name="_xlnm.Print_Area" localSheetId="1">'IAFF (2)'!$A$1:$V$91</definedName>
    <definedName name="_xlnm.Print_Area" localSheetId="2">'IAFF (3)'!$A$1:$R$29</definedName>
    <definedName name="_xlnm.Print_Titles" localSheetId="0">'IAFF (1)'!$20:$26</definedName>
    <definedName name="_xlnm.Print_Titles" localSheetId="1">'IAFF (2)'!$1:$14</definedName>
    <definedName name="_xlnm.Print_Titles" localSheetId="2">'IAFF (3)'!#REF!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9" i="10" l="1"/>
  <c r="O31" i="10"/>
  <c r="Q31" i="10"/>
  <c r="R31" i="10"/>
  <c r="Z19" i="1"/>
  <c r="D72" i="11" l="1"/>
  <c r="D73" i="11"/>
  <c r="D90" i="11"/>
  <c r="C90" i="11"/>
  <c r="C88" i="11"/>
  <c r="F71" i="11"/>
  <c r="G72" i="11"/>
  <c r="C54" i="11" l="1"/>
  <c r="G71" i="11"/>
  <c r="C23" i="11"/>
  <c r="D18" i="11"/>
  <c r="C85" i="11" l="1"/>
  <c r="F65" i="11"/>
  <c r="C5" i="11"/>
  <c r="C4" i="11"/>
  <c r="C14" i="11"/>
  <c r="C80" i="11"/>
  <c r="C79" i="11"/>
  <c r="C78" i="11"/>
  <c r="C76" i="11"/>
  <c r="C7" i="11"/>
  <c r="C72" i="11"/>
  <c r="D23" i="11"/>
  <c r="C19" i="11"/>
  <c r="C70" i="11"/>
  <c r="C69" i="11"/>
  <c r="C68" i="11"/>
  <c r="C6" i="11"/>
  <c r="C65" i="11"/>
  <c r="C84" i="11" l="1"/>
  <c r="D7" i="11" l="1"/>
  <c r="D68" i="11"/>
  <c r="D65" i="11"/>
  <c r="D6" i="11"/>
  <c r="C60" i="11"/>
  <c r="C49" i="11"/>
  <c r="C47" i="11"/>
  <c r="C18" i="11"/>
  <c r="X49" i="1"/>
  <c r="I49" i="1" l="1"/>
  <c r="D84" i="11" l="1"/>
  <c r="D62" i="11"/>
  <c r="D14" i="11"/>
  <c r="R39" i="10"/>
  <c r="S28" i="1" l="1"/>
  <c r="D71" i="11"/>
  <c r="D5" i="11" l="1"/>
  <c r="D4" i="11"/>
  <c r="F6" i="11"/>
  <c r="H41" i="1" l="1"/>
  <c r="D8" i="11" l="1"/>
  <c r="D88" i="11" s="1"/>
  <c r="C82" i="11" l="1"/>
  <c r="C81" i="11"/>
  <c r="C8" i="11"/>
  <c r="D44" i="11" l="1"/>
  <c r="C44" i="11"/>
  <c r="D54" i="11" l="1"/>
  <c r="G76" i="10"/>
  <c r="G67" i="10"/>
  <c r="F67" i="10"/>
  <c r="J67" i="10" l="1"/>
  <c r="K76" i="10"/>
  <c r="K67" i="10"/>
  <c r="P76" i="10" l="1"/>
  <c r="L67" i="10"/>
  <c r="P67" i="10"/>
  <c r="Q67" i="10" s="1"/>
  <c r="H43" i="1" l="1"/>
  <c r="F76" i="10" l="1"/>
  <c r="R67" i="10" l="1"/>
  <c r="N67" i="10"/>
  <c r="F85" i="10" s="1"/>
  <c r="T50" i="1" l="1"/>
  <c r="P30" i="10"/>
  <c r="P31" i="10" s="1"/>
  <c r="D16" i="11" l="1"/>
  <c r="D35" i="11"/>
  <c r="C62" i="11" l="1"/>
  <c r="C35" i="11"/>
  <c r="J76" i="10" l="1"/>
  <c r="M67" i="10"/>
  <c r="M76" i="10" l="1"/>
  <c r="B86" i="10"/>
  <c r="D86" i="10"/>
  <c r="O67" i="10"/>
  <c r="S67" i="10"/>
  <c r="C80" i="10" l="1"/>
  <c r="B80" i="10"/>
  <c r="G48" i="10"/>
  <c r="P39" i="10"/>
  <c r="D82" i="10" s="1"/>
  <c r="N39" i="10"/>
  <c r="F82" i="10" s="1"/>
  <c r="M39" i="10"/>
  <c r="K39" i="10"/>
  <c r="J39" i="10"/>
  <c r="G39" i="10"/>
  <c r="N31" i="10"/>
  <c r="F81" i="10" s="1"/>
  <c r="M31" i="10"/>
  <c r="S30" i="10"/>
  <c r="G22" i="10"/>
  <c r="B81" i="10" l="1"/>
  <c r="C81" i="10"/>
  <c r="B82" i="10"/>
  <c r="J48" i="10"/>
  <c r="J100" i="10" s="1"/>
  <c r="K48" i="10"/>
  <c r="M48" i="10"/>
  <c r="N48" i="10"/>
  <c r="C82" i="10"/>
  <c r="K100" i="10" l="1"/>
  <c r="L100" i="10" s="1"/>
  <c r="R48" i="10"/>
  <c r="C83" i="10"/>
  <c r="F83" i="10"/>
  <c r="F84" i="10"/>
  <c r="D84" i="10"/>
  <c r="P48" i="10"/>
  <c r="D83" i="10" s="1"/>
  <c r="B84" i="10"/>
  <c r="C84" i="10" l="1"/>
  <c r="N76" i="10"/>
  <c r="C86" i="10" l="1"/>
  <c r="F86" i="10"/>
  <c r="F87" i="10" s="1"/>
  <c r="R76" i="10"/>
  <c r="G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Estuardo Lee Pinto</author>
  </authors>
  <commentList>
    <comment ref="J21" authorId="0" shapeId="0" xr:uid="{00000000-0006-0000-0000-000002000000}">
      <text>
        <r>
          <rPr>
            <b/>
            <sz val="9"/>
            <color indexed="81"/>
            <rFont val="Tahoma"/>
            <family val="2"/>
          </rPr>
          <t>David Estuardo Lee Pinto:</t>
        </r>
        <r>
          <rPr>
            <sz val="9"/>
            <color indexed="81"/>
            <rFont val="Tahoma"/>
            <family val="2"/>
          </rPr>
          <t xml:space="preserve">
Renglones 158,185,297, 299, 324, 328, 329
</t>
        </r>
      </text>
    </comment>
  </commentList>
</comments>
</file>

<file path=xl/sharedStrings.xml><?xml version="1.0" encoding="utf-8"?>
<sst xmlns="http://schemas.openxmlformats.org/spreadsheetml/2006/main" count="419" uniqueCount="146">
  <si>
    <t>Informe de Avance Físico, Financiero y Desempeño de Préstamos</t>
  </si>
  <si>
    <t>Ejercicio:</t>
  </si>
  <si>
    <t>Unidad Ejecutora:</t>
  </si>
  <si>
    <t>Entidad:</t>
  </si>
  <si>
    <t>Préstamo:</t>
  </si>
  <si>
    <t>Recuento comparativo</t>
  </si>
  <si>
    <t xml:space="preserve">EJECUCION FISICA </t>
  </si>
  <si>
    <t>EJECUCION FINANCIERA</t>
  </si>
  <si>
    <t>Artículo 53 de la Ley Orgánica del Presupuesto Dto. 101-97 y sus reformas (Dto. 13-2013) Los titulares de las Entidades de la Administración Central, Descentralizadas, Autónomas y Empresas Públicas, encargadas de la ejecución de los programas o proyectos que se financian con recursos provenientes de convenios de cooperación externa reembolsable y no reembolsable (préstamos y donaciones), en los cuales la República de Guatemala figura como deudora, garante o beneficiaria, deberán remitir informes sobre el avance de la ejecución física y financiera. Para préstamos en forma mensual, durante los primeros diez (10) días hábiles de cada mes a la Dirección de Crédito Público del Ministerio de Finanzas Públicas y a la Secretaría de Planificación y Programación de la Presidencia.
Artículo 55 del Reglamento  de la Ley Orgánica del Presupuesto (Acdo. Gub. 540-2013) Informes de Avance Físico y Financiero.
Se incorpora un segmento de indicadores alineado con lo establecido en los artículos 4, 6, 17 y 32 de la Ley Orgánica del Presupuesto Dto. 101-97.</t>
  </si>
  <si>
    <t>Inicial</t>
  </si>
  <si>
    <t>Vigente</t>
  </si>
  <si>
    <t>Ejecutado</t>
  </si>
  <si>
    <t>% Ejecución</t>
  </si>
  <si>
    <t>Código Presupuesto:</t>
  </si>
  <si>
    <t>Variación % Física</t>
  </si>
  <si>
    <t>Variación % Fínanciera</t>
  </si>
  <si>
    <t>Firma Elaborado Por</t>
  </si>
  <si>
    <t>Firma Aprobado Por</t>
  </si>
  <si>
    <t>* Indicar cualquier variación a la meta en el año.</t>
  </si>
  <si>
    <t>Avance del mes</t>
  </si>
  <si>
    <t>Mes a Reportar:</t>
  </si>
  <si>
    <t>II. 2
Descripción Meta</t>
  </si>
  <si>
    <t xml:space="preserve"> I  DATOS GENERALES</t>
  </si>
  <si>
    <t>I I  AVANCE FÍSICO Y FINANCIERO</t>
  </si>
  <si>
    <t>II.1 Componente
al que se vincula</t>
  </si>
  <si>
    <t>II.3   Unidad de Medida</t>
  </si>
  <si>
    <t>II.4
Avance Físico  al Mes</t>
  </si>
  <si>
    <t>II.5
Avance Financiero al Mes</t>
  </si>
  <si>
    <t>II.6
Medios de Verificación</t>
  </si>
  <si>
    <t xml:space="preserve"> III    INDICADORES DESEMPEÑO DEL PROGRAMA</t>
  </si>
  <si>
    <t xml:space="preserve">
III.1  Componente
al que se vincula</t>
  </si>
  <si>
    <t>III. 2
 Nombre</t>
  </si>
  <si>
    <t>IV. BALANCE DE LA GESTIÓN</t>
  </si>
  <si>
    <t>IV.1  GESTIÓN MES ANTERIOR</t>
  </si>
  <si>
    <t>IV. 2  GESTIÓN AL MES</t>
  </si>
  <si>
    <t>IV.2  Valoración Balance</t>
  </si>
  <si>
    <t>IV. 3  Alertivos</t>
  </si>
  <si>
    <t>% Ejecución Anual</t>
  </si>
  <si>
    <t>Ejecutado Anual</t>
  </si>
  <si>
    <t>Ejercicio Fiscal</t>
  </si>
  <si>
    <t>Fecha de suscripción:</t>
  </si>
  <si>
    <t>Fecha de último desembolso:</t>
  </si>
  <si>
    <t xml:space="preserve">II.1.
Componente
</t>
  </si>
  <si>
    <t>II.2.
Descripción Meta</t>
  </si>
  <si>
    <t>II.3.
Unidad de Medida</t>
  </si>
  <si>
    <t xml:space="preserve"> I. DATOS GENERALES</t>
  </si>
  <si>
    <t>II. AVANCE FÍSICO Y FINANCIERO (MULTIANUAL)</t>
  </si>
  <si>
    <t>Sección 2. Informe de Avance Físico, Financiero y Desempeño de Préstamos Multianuales</t>
  </si>
  <si>
    <t>Meta Financiera</t>
  </si>
  <si>
    <t>Meta Física</t>
  </si>
  <si>
    <t>Vigente
Anual*</t>
  </si>
  <si>
    <t>III.3
Meta Total</t>
  </si>
  <si>
    <t>III. 4
Meta Anual</t>
  </si>
  <si>
    <t>III.5
 Vigente
(Año)</t>
  </si>
  <si>
    <t>III.6
Ejecutado</t>
  </si>
  <si>
    <t>III.7
Medios de verificación</t>
  </si>
  <si>
    <t>III.8
Notas Aclaratorias</t>
  </si>
  <si>
    <t xml:space="preserve">II.1. No.
Componente
</t>
  </si>
  <si>
    <t>II.2. Nombre del
Componente</t>
  </si>
  <si>
    <t>II.3.
Inversión (Producto)</t>
  </si>
  <si>
    <t>II.4. NOG</t>
  </si>
  <si>
    <t>II.5. SNIP</t>
  </si>
  <si>
    <t>II.6. Observaciones</t>
  </si>
  <si>
    <t>V. AVANCE ACUMULADO TOTAL DEL PRÉSTAMO</t>
  </si>
  <si>
    <t>II.4.
Metas Previstas del Préstamo</t>
  </si>
  <si>
    <t>III. Resumen</t>
  </si>
  <si>
    <t>III.1. Año</t>
  </si>
  <si>
    <t>III.2. Avance Físico del Año</t>
  </si>
  <si>
    <t>III.3. Avance Financiero del Año</t>
  </si>
  <si>
    <t>III.4. Avance Físico Acumulado</t>
  </si>
  <si>
    <t>III.5. Avance Financiero Acumulado</t>
  </si>
  <si>
    <t>Fecha de Inicio de Ejecución</t>
  </si>
  <si>
    <t>Fecha Final de Ejecución</t>
  </si>
  <si>
    <t>% Ejecución Financiera</t>
  </si>
  <si>
    <t>% Ejecución Física</t>
  </si>
  <si>
    <t>Fecha  de Inicio</t>
  </si>
  <si>
    <t>Fecha de Finalización</t>
  </si>
  <si>
    <t>Ejecutado Acumulado</t>
  </si>
  <si>
    <t>% Ejecución **</t>
  </si>
  <si>
    <t>Ejecutado Acumulado Global</t>
  </si>
  <si>
    <t>II.5. 
Fechas Vigentes Según Prorrogas o Ampliaciones</t>
  </si>
  <si>
    <t>II.6.
Avance Físico al Año</t>
  </si>
  <si>
    <t>II.7.
Avance Financiero al Año</t>
  </si>
  <si>
    <t>II.8.
Avance Fisico Acumulado</t>
  </si>
  <si>
    <t>II.9.
Avance Financiero Acumulado</t>
  </si>
  <si>
    <t>II.10.
Observaciones</t>
  </si>
  <si>
    <t>II   PRINCIPALES INVERSIONES</t>
  </si>
  <si>
    <t>Sección 3. - Informe de Avance Físico, Financiero - Principales Inversiones</t>
  </si>
  <si>
    <t>ENERO</t>
  </si>
  <si>
    <t>MINEDUC</t>
  </si>
  <si>
    <t>BID 3618/OC-GU</t>
  </si>
  <si>
    <t>52-0402-0126</t>
  </si>
  <si>
    <t>Administración del programa</t>
  </si>
  <si>
    <t>N/A</t>
  </si>
  <si>
    <t>Remozamiento de Centros Escolares vía OPF</t>
  </si>
  <si>
    <t>1113-0008</t>
  </si>
  <si>
    <t>Componente 1</t>
  </si>
  <si>
    <t xml:space="preserve">Módulos educativos </t>
  </si>
  <si>
    <t>Servicios de desarrollo curricular</t>
  </si>
  <si>
    <t>Consultores formadores comunitarios en gestión escolar en el nivel preprimario</t>
  </si>
  <si>
    <t>Renglon 435</t>
  </si>
  <si>
    <t>Renglón 188</t>
  </si>
  <si>
    <t>Renglón 329</t>
  </si>
  <si>
    <t>Censo de Infraestructura</t>
  </si>
  <si>
    <t>Renglón 181</t>
  </si>
  <si>
    <t>Renglón 324</t>
  </si>
  <si>
    <t>Renglón 185</t>
  </si>
  <si>
    <t>Renglón 297</t>
  </si>
  <si>
    <t>Renglón 299</t>
  </si>
  <si>
    <t>Renglón 328</t>
  </si>
  <si>
    <t>Renglón 186</t>
  </si>
  <si>
    <t>Renglón 189</t>
  </si>
  <si>
    <t>Renglon 189</t>
  </si>
  <si>
    <t>Capacitación Docentes FID/PADEP</t>
  </si>
  <si>
    <t>Programa 11</t>
  </si>
  <si>
    <t>Programa 12</t>
  </si>
  <si>
    <t>Programa 14</t>
  </si>
  <si>
    <t>Renglon 081</t>
  </si>
  <si>
    <t>Renglon 185</t>
  </si>
  <si>
    <t>Total</t>
  </si>
  <si>
    <t>EJECUTADO</t>
  </si>
  <si>
    <t>INTEGRACIÓN PRESUPUESTARIA INCLUIDA EN EL INFORME</t>
  </si>
  <si>
    <t>VIGENTE</t>
  </si>
  <si>
    <t>EJECUCIÓN FISICA TOTAL</t>
  </si>
  <si>
    <t>EJECUCIÓN FINANCIERA TOTAL</t>
  </si>
  <si>
    <t>Promoción de lectura</t>
  </si>
  <si>
    <t>Consultores formadores comuni.. 189</t>
  </si>
  <si>
    <t>PROMOCION DE LA LECTURA</t>
  </si>
  <si>
    <t>Renglón 122</t>
  </si>
  <si>
    <t>Renglón 199</t>
  </si>
  <si>
    <t>Renglón 324 (mobiliario)</t>
  </si>
  <si>
    <t>Pupitres renglon 324</t>
  </si>
  <si>
    <t>DIPLAN</t>
  </si>
  <si>
    <t>DIGECADE</t>
  </si>
  <si>
    <t>Programa 01</t>
  </si>
  <si>
    <t>otros 171</t>
  </si>
  <si>
    <t>TOTAL</t>
  </si>
  <si>
    <t xml:space="preserve"> </t>
  </si>
  <si>
    <t>Programa 02</t>
  </si>
  <si>
    <t>Renglon 158</t>
  </si>
  <si>
    <t xml:space="preserve">debitos seran aprobados en julio </t>
  </si>
  <si>
    <t>Programa 05</t>
  </si>
  <si>
    <t>Programa para el Mejoramiento de la Cobertura y Calidad Educativa</t>
  </si>
  <si>
    <t xml:space="preserve">MARZO </t>
  </si>
  <si>
    <t>MARZO</t>
  </si>
  <si>
    <t xml:space="preserve">La ejecución del Contrato de Préstamo finalizó el 10 de junio de 2024, con período de cierre de tres meses, que venció el 10 de septiembre de 2024. Es importante indicar, que se envió a la Dirección de Crédito Público del Ministerio de Finanzas Públicas, Oficio No. DIPLAN-FE-1375-2025 (adjunto), en el que se solicitó el traslado del saldo registrado en el cuenta secundaria al Fondo Común, con el fin de cerras las cuentas asociadas. En el presente ejercicio fiscal no presenta asignación presupuestaria.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</si>
</sst>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40" x14ac:knownFonts="1">
    <font>
      <sz val="11"/>
      <color theme="1"/>
      <name val="Calibri"/>
      <family val="2"/>
      <scheme val="minor"/>
    </font>
    <font>
      <sz val="14"/>
      <color theme="1"/>
      <name val="Calibri"/>
      <family val="2"/>
      <scheme val="minor"/>
    </font>
    <font>
      <b/>
      <sz val="14"/>
      <color theme="2"/>
      <name val="Calibri"/>
      <family val="2"/>
      <scheme val="minor"/>
    </font>
    <font>
      <b/>
      <sz val="14"/>
      <name val="Calibri"/>
      <family val="2"/>
      <scheme val="minor"/>
    </font>
    <font>
      <b/>
      <sz val="12"/>
      <name val="Times New Roman"/>
      <family val="1"/>
    </font>
    <font>
      <b/>
      <sz val="16"/>
      <name val="Times New Roman"/>
      <family val="1"/>
    </font>
    <font>
      <b/>
      <sz val="18"/>
      <name val="Calibri"/>
      <family val="2"/>
      <scheme val="minor"/>
    </font>
    <font>
      <sz val="16"/>
      <color theme="0"/>
      <name val="Calibri"/>
      <family val="2"/>
      <scheme val="minor"/>
    </font>
    <font>
      <sz val="16"/>
      <color theme="1"/>
      <name val="Calibri"/>
      <family val="2"/>
      <scheme val="minor"/>
    </font>
    <font>
      <b/>
      <sz val="16"/>
      <color theme="2"/>
      <name val="Calibri"/>
      <family val="2"/>
      <scheme val="minor"/>
    </font>
    <font>
      <sz val="16"/>
      <name val="Calibri"/>
      <family val="2"/>
      <scheme val="minor"/>
    </font>
    <font>
      <b/>
      <sz val="16"/>
      <color theme="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36"/>
      <color theme="2"/>
      <name val="Calibri"/>
      <family val="2"/>
      <scheme val="minor"/>
    </font>
    <font>
      <sz val="20"/>
      <color theme="1"/>
      <name val="Calibri"/>
      <family val="2"/>
      <scheme val="minor"/>
    </font>
    <font>
      <b/>
      <sz val="20"/>
      <name val="Calibri"/>
      <family val="2"/>
      <scheme val="minor"/>
    </font>
    <font>
      <b/>
      <sz val="48"/>
      <color theme="0"/>
      <name val="Calibri"/>
      <family val="2"/>
      <scheme val="minor"/>
    </font>
    <font>
      <b/>
      <sz val="22"/>
      <color theme="1"/>
      <name val="Calibri"/>
      <family val="2"/>
      <scheme val="minor"/>
    </font>
    <font>
      <b/>
      <sz val="26"/>
      <color theme="1"/>
      <name val="Calibri"/>
      <family val="2"/>
      <scheme val="minor"/>
    </font>
    <font>
      <sz val="22"/>
      <color theme="1"/>
      <name val="Calibri"/>
      <family val="2"/>
      <scheme val="minor"/>
    </font>
    <font>
      <sz val="26"/>
      <color theme="1"/>
      <name val="Calibri"/>
      <family val="2"/>
      <scheme val="minor"/>
    </font>
    <font>
      <b/>
      <sz val="22"/>
      <name val="Times New Roman"/>
      <family val="1"/>
    </font>
    <font>
      <b/>
      <sz val="36"/>
      <color theme="0"/>
      <name val="Calibri"/>
      <family val="2"/>
      <scheme val="minor"/>
    </font>
    <font>
      <b/>
      <sz val="30"/>
      <color theme="0"/>
      <name val="Calibri"/>
      <family val="2"/>
      <scheme val="minor"/>
    </font>
    <font>
      <b/>
      <sz val="28"/>
      <color theme="1"/>
      <name val="Calibri"/>
      <family val="2"/>
      <scheme val="minor"/>
    </font>
    <font>
      <b/>
      <sz val="12"/>
      <name val="Calibri"/>
      <family val="2"/>
      <scheme val="minor"/>
    </font>
    <font>
      <b/>
      <sz val="18"/>
      <color theme="1"/>
      <name val="Calibri"/>
      <family val="2"/>
      <scheme val="minor"/>
    </font>
    <font>
      <sz val="18"/>
      <color theme="1"/>
      <name val="Calibri"/>
      <family val="2"/>
      <scheme val="minor"/>
    </font>
    <font>
      <sz val="9"/>
      <color indexed="81"/>
      <name val="Tahoma"/>
      <family val="2"/>
    </font>
    <font>
      <b/>
      <sz val="9"/>
      <color indexed="81"/>
      <name val="Tahoma"/>
      <family val="2"/>
    </font>
    <font>
      <b/>
      <sz val="12"/>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2"/>
      <color theme="0"/>
      <name val="Calibri"/>
      <family val="2"/>
      <scheme val="minor"/>
    </font>
    <font>
      <b/>
      <sz val="11"/>
      <color rgb="FFFF0000"/>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ck">
        <color theme="0" tint="-0.24994659260841701"/>
      </right>
      <top style="thick">
        <color theme="0" tint="-0.24994659260841701"/>
      </top>
      <bottom style="thick">
        <color theme="0" tint="-0.24994659260841701"/>
      </bottom>
      <diagonal/>
    </border>
    <border>
      <left style="thin">
        <color indexed="64"/>
      </left>
      <right style="thin">
        <color indexed="64"/>
      </right>
      <top style="thick">
        <color theme="0" tint="-0.24994659260841701"/>
      </top>
      <bottom style="thick">
        <color theme="0" tint="-0.24994659260841701"/>
      </bottom>
      <diagonal/>
    </border>
    <border>
      <left style="thick">
        <color theme="0" tint="-0.24994659260841701"/>
      </left>
      <right style="thin">
        <color auto="1"/>
      </right>
      <top style="thick">
        <color theme="0" tint="-0.24994659260841701"/>
      </top>
      <bottom style="thick">
        <color theme="0" tint="-0.24994659260841701"/>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55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5" borderId="0" xfId="0" applyFont="1" applyFill="1"/>
    <xf numFmtId="0" fontId="1" fillId="5" borderId="0" xfId="0" applyFont="1" applyFill="1"/>
    <xf numFmtId="0" fontId="2" fillId="0" borderId="0" xfId="0" applyFont="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xf>
    <xf numFmtId="0" fontId="2" fillId="5" borderId="0" xfId="0" applyFont="1" applyFill="1" applyAlignment="1">
      <alignment horizontal="center"/>
    </xf>
    <xf numFmtId="2" fontId="2" fillId="5" borderId="0" xfId="0" applyNumberFormat="1" applyFont="1" applyFill="1" applyAlignment="1">
      <alignment horizontal="center"/>
    </xf>
    <xf numFmtId="2" fontId="1" fillId="0" borderId="0" xfId="0" applyNumberFormat="1" applyFont="1" applyAlignment="1">
      <alignment horizontal="center"/>
    </xf>
    <xf numFmtId="0" fontId="1" fillId="5" borderId="0" xfId="0" applyFont="1" applyFill="1" applyAlignment="1">
      <alignment horizontal="center"/>
    </xf>
    <xf numFmtId="0" fontId="2" fillId="0" borderId="0" xfId="0" applyFont="1" applyAlignment="1">
      <alignment horizontal="right"/>
    </xf>
    <xf numFmtId="0" fontId="1" fillId="0" borderId="2" xfId="0" applyFont="1" applyBorder="1"/>
    <xf numFmtId="0" fontId="1" fillId="0" borderId="12" xfId="0" applyFont="1" applyBorder="1"/>
    <xf numFmtId="0" fontId="4" fillId="0" borderId="0" xfId="0" applyFont="1" applyAlignment="1">
      <alignment vertical="top" wrapText="1"/>
    </xf>
    <xf numFmtId="0" fontId="6" fillId="0" borderId="0" xfId="0" applyFont="1" applyAlignment="1">
      <alignment horizontal="right" vertical="top"/>
    </xf>
    <xf numFmtId="0" fontId="7" fillId="5" borderId="0" xfId="0" applyFont="1" applyFill="1"/>
    <xf numFmtId="0" fontId="7" fillId="5" borderId="0" xfId="0" applyFont="1" applyFill="1" applyAlignment="1">
      <alignment horizontal="center" vertical="center"/>
    </xf>
    <xf numFmtId="0" fontId="7" fillId="5" borderId="0" xfId="0" applyFont="1" applyFill="1" applyAlignment="1">
      <alignment horizontal="center"/>
    </xf>
    <xf numFmtId="2" fontId="7" fillId="5" borderId="0" xfId="0" applyNumberFormat="1" applyFont="1" applyFill="1" applyAlignment="1">
      <alignment horizontal="center"/>
    </xf>
    <xf numFmtId="0" fontId="9" fillId="5" borderId="0" xfId="0" applyFont="1" applyFill="1"/>
    <xf numFmtId="0" fontId="9" fillId="5" borderId="0" xfId="0" applyFont="1" applyFill="1" applyAlignment="1">
      <alignment horizontal="center" vertical="center"/>
    </xf>
    <xf numFmtId="0" fontId="9" fillId="5" borderId="0" xfId="0" applyFont="1" applyFill="1" applyAlignment="1">
      <alignment horizontal="center"/>
    </xf>
    <xf numFmtId="2" fontId="9" fillId="5" borderId="0" xfId="0" applyNumberFormat="1" applyFont="1" applyFill="1" applyAlignment="1">
      <alignment horizontal="center"/>
    </xf>
    <xf numFmtId="0" fontId="8" fillId="5" borderId="0" xfId="0" applyFont="1" applyFill="1" applyAlignment="1">
      <alignment horizontal="center"/>
    </xf>
    <xf numFmtId="0" fontId="8" fillId="5" borderId="0" xfId="0" applyFont="1" applyFill="1"/>
    <xf numFmtId="0" fontId="8" fillId="0" borderId="9" xfId="0" applyFont="1" applyBorder="1"/>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2" fontId="8" fillId="0" borderId="10" xfId="0" applyNumberFormat="1" applyFont="1" applyBorder="1" applyAlignment="1">
      <alignment horizontal="center"/>
    </xf>
    <xf numFmtId="0" fontId="8" fillId="0" borderId="11" xfId="0" applyFont="1" applyBorder="1" applyAlignment="1">
      <alignment horizontal="center"/>
    </xf>
    <xf numFmtId="0" fontId="8" fillId="0" borderId="2" xfId="0" applyFont="1" applyBorder="1" applyAlignment="1">
      <alignment horizontal="center"/>
    </xf>
    <xf numFmtId="0" fontId="8" fillId="0" borderId="10" xfId="0" applyFont="1" applyBorder="1"/>
    <xf numFmtId="0" fontId="8" fillId="0" borderId="9" xfId="0" applyFont="1" applyBorder="1" applyAlignment="1">
      <alignment horizontal="center"/>
    </xf>
    <xf numFmtId="2" fontId="8" fillId="0" borderId="0" xfId="0" applyNumberFormat="1" applyFont="1" applyAlignment="1">
      <alignment horizontal="center"/>
    </xf>
    <xf numFmtId="0" fontId="8" fillId="0" borderId="2" xfId="0" applyFont="1" applyBorder="1" applyAlignment="1">
      <alignment horizontal="center" vertical="center"/>
    </xf>
    <xf numFmtId="0" fontId="8" fillId="0" borderId="5" xfId="0" applyFont="1" applyBorder="1"/>
    <xf numFmtId="0" fontId="8" fillId="0" borderId="5" xfId="0" applyFont="1" applyBorder="1" applyAlignment="1">
      <alignment horizontal="center"/>
    </xf>
    <xf numFmtId="2" fontId="8" fillId="0" borderId="8" xfId="0" applyNumberFormat="1" applyFont="1" applyBorder="1" applyAlignment="1">
      <alignment horizontal="center"/>
    </xf>
    <xf numFmtId="0" fontId="8" fillId="0" borderId="6" xfId="0" applyFont="1" applyBorder="1" applyAlignment="1">
      <alignment horizontal="center"/>
    </xf>
    <xf numFmtId="2" fontId="8" fillId="0" borderId="5" xfId="0" applyNumberFormat="1" applyFont="1" applyBorder="1" applyAlignment="1">
      <alignment horizontal="center"/>
    </xf>
    <xf numFmtId="0" fontId="8" fillId="0" borderId="8" xfId="0" applyFont="1" applyBorder="1"/>
    <xf numFmtId="0" fontId="8" fillId="0" borderId="1" xfId="0" applyFont="1" applyBorder="1" applyAlignment="1">
      <alignment horizontal="center" vertical="center" wrapText="1"/>
    </xf>
    <xf numFmtId="0" fontId="6" fillId="0" borderId="0" xfId="0" applyFont="1" applyAlignment="1">
      <alignment horizontal="right"/>
    </xf>
    <xf numFmtId="0" fontId="1" fillId="0" borderId="1" xfId="0" applyFont="1" applyBorder="1" applyAlignment="1">
      <alignment horizontal="center" vertical="center"/>
    </xf>
    <xf numFmtId="0" fontId="7" fillId="5" borderId="3" xfId="0" applyFont="1" applyFill="1" applyBorder="1"/>
    <xf numFmtId="0" fontId="7" fillId="5" borderId="7" xfId="0" applyFont="1" applyFill="1" applyBorder="1"/>
    <xf numFmtId="0" fontId="7" fillId="5" borderId="7" xfId="0" applyFont="1" applyFill="1" applyBorder="1" applyAlignment="1">
      <alignment horizontal="center" vertical="center"/>
    </xf>
    <xf numFmtId="0" fontId="7" fillId="5" borderId="7" xfId="0" applyFont="1" applyFill="1" applyBorder="1" applyAlignment="1">
      <alignment horizontal="center"/>
    </xf>
    <xf numFmtId="2" fontId="7" fillId="5" borderId="4" xfId="0" applyNumberFormat="1" applyFont="1" applyFill="1" applyBorder="1" applyAlignment="1">
      <alignment horizontal="center"/>
    </xf>
    <xf numFmtId="0" fontId="1" fillId="0" borderId="11" xfId="0" applyFont="1" applyBorder="1"/>
    <xf numFmtId="0" fontId="1" fillId="0" borderId="0" xfId="0" applyFont="1" applyAlignment="1">
      <alignment vertical="top"/>
    </xf>
    <xf numFmtId="0" fontId="8" fillId="0" borderId="1" xfId="0" applyFont="1" applyBorder="1" applyAlignment="1">
      <alignment horizontal="center" wrapText="1"/>
    </xf>
    <xf numFmtId="0" fontId="7" fillId="0" borderId="3" xfId="0" applyFont="1" applyBorder="1"/>
    <xf numFmtId="0" fontId="7" fillId="0" borderId="7" xfId="0" applyFont="1" applyBorder="1"/>
    <xf numFmtId="0" fontId="3" fillId="0" borderId="0" xfId="0" applyFont="1" applyAlignment="1">
      <alignment horizontal="right"/>
    </xf>
    <xf numFmtId="0" fontId="3" fillId="0" borderId="0" xfId="0" applyFont="1" applyAlignment="1">
      <alignment horizontal="center"/>
    </xf>
    <xf numFmtId="0" fontId="16" fillId="0" borderId="25" xfId="0" applyFont="1" applyBorder="1" applyAlignment="1">
      <alignment horizontal="center" vertical="center"/>
    </xf>
    <xf numFmtId="0" fontId="5" fillId="0" borderId="0" xfId="0" applyFont="1" applyAlignment="1">
      <alignment vertical="top" wrapText="1"/>
    </xf>
    <xf numFmtId="0" fontId="1" fillId="0" borderId="20" xfId="0" applyFont="1" applyBorder="1" applyAlignment="1">
      <alignment horizontal="center"/>
    </xf>
    <xf numFmtId="0" fontId="1" fillId="0" borderId="19" xfId="0" applyFont="1" applyBorder="1" applyAlignment="1">
      <alignment horizontal="center"/>
    </xf>
    <xf numFmtId="0" fontId="1" fillId="8" borderId="55"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28" xfId="0" applyFont="1" applyFill="1" applyBorder="1" applyAlignment="1">
      <alignment horizontal="center" vertical="center"/>
    </xf>
    <xf numFmtId="0" fontId="1" fillId="10" borderId="20" xfId="0" applyFont="1" applyFill="1" applyBorder="1" applyAlignment="1">
      <alignment horizontal="center"/>
    </xf>
    <xf numFmtId="0" fontId="16" fillId="9" borderId="0" xfId="0" applyFont="1" applyFill="1" applyAlignment="1">
      <alignment horizontal="center" vertical="center" wrapText="1"/>
    </xf>
    <xf numFmtId="0" fontId="1" fillId="9" borderId="0" xfId="0" applyFont="1" applyFill="1" applyAlignment="1">
      <alignment horizontal="center" vertical="center" wrapText="1"/>
    </xf>
    <xf numFmtId="10" fontId="14" fillId="9" borderId="0" xfId="0" applyNumberFormat="1" applyFont="1" applyFill="1"/>
    <xf numFmtId="10" fontId="15" fillId="0" borderId="0" xfId="0" applyNumberFormat="1" applyFont="1"/>
    <xf numFmtId="0" fontId="23" fillId="8" borderId="7" xfId="0" applyFont="1" applyFill="1" applyBorder="1" applyAlignment="1">
      <alignment horizontal="center" vertical="top"/>
    </xf>
    <xf numFmtId="0" fontId="8" fillId="0" borderId="0" xfId="0" applyFont="1" applyAlignment="1">
      <alignment horizontal="center" wrapText="1"/>
    </xf>
    <xf numFmtId="0" fontId="8" fillId="0" borderId="0" xfId="0" applyFont="1" applyAlignment="1">
      <alignment horizontal="center" vertical="center" wrapText="1"/>
    </xf>
    <xf numFmtId="0" fontId="26" fillId="0" borderId="42" xfId="0" applyFont="1" applyBorder="1" applyAlignment="1">
      <alignment horizontal="center"/>
    </xf>
    <xf numFmtId="0" fontId="26" fillId="0" borderId="43" xfId="0" applyFont="1" applyBorder="1" applyAlignment="1">
      <alignment horizontal="center"/>
    </xf>
    <xf numFmtId="0" fontId="26" fillId="0" borderId="44" xfId="0" applyFont="1" applyBorder="1" applyAlignment="1">
      <alignment horizontal="center"/>
    </xf>
    <xf numFmtId="0" fontId="7" fillId="0" borderId="0" xfId="0" applyFont="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9" xfId="0" applyFont="1" applyBorder="1" applyAlignment="1">
      <alignment horizontal="right" vertical="top"/>
    </xf>
    <xf numFmtId="0" fontId="6" fillId="0" borderId="51" xfId="0" applyFont="1" applyBorder="1" applyAlignment="1">
      <alignment horizontal="right" vertical="top"/>
    </xf>
    <xf numFmtId="0" fontId="5" fillId="0" borderId="0" xfId="0" applyFont="1" applyAlignment="1">
      <alignment horizontal="left" vertical="top" wrapText="1"/>
    </xf>
    <xf numFmtId="10" fontId="8" fillId="0" borderId="0" xfId="2" applyNumberFormat="1" applyFont="1" applyBorder="1" applyAlignment="1">
      <alignment horizontal="center" vertical="center"/>
    </xf>
    <xf numFmtId="10" fontId="8" fillId="0" borderId="0" xfId="0" applyNumberFormat="1" applyFont="1" applyAlignment="1">
      <alignment horizontal="center" vertical="center"/>
    </xf>
    <xf numFmtId="0" fontId="21" fillId="8" borderId="42" xfId="0" applyFont="1" applyFill="1" applyBorder="1" applyAlignment="1">
      <alignment vertical="center" wrapText="1"/>
    </xf>
    <xf numFmtId="0" fontId="21" fillId="8" borderId="42" xfId="0" applyFont="1" applyFill="1" applyBorder="1" applyAlignment="1">
      <alignment horizontal="center" vertical="center" wrapText="1"/>
    </xf>
    <xf numFmtId="0" fontId="21" fillId="8" borderId="59"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1" fillId="0" borderId="16" xfId="0" applyFont="1" applyBorder="1" applyAlignment="1">
      <alignment horizontal="center" vertical="center"/>
    </xf>
    <xf numFmtId="0" fontId="1" fillId="0" borderId="53" xfId="0" applyFont="1" applyBorder="1" applyAlignment="1">
      <alignment horizontal="center" vertical="center"/>
    </xf>
    <xf numFmtId="164" fontId="1" fillId="0" borderId="18" xfId="1" applyFont="1" applyFill="1" applyBorder="1" applyAlignment="1">
      <alignment horizontal="center" vertical="center"/>
    </xf>
    <xf numFmtId="164" fontId="1" fillId="11" borderId="4" xfId="0" applyNumberFormat="1" applyFont="1" applyFill="1" applyBorder="1" applyAlignment="1">
      <alignment horizontal="center" vertical="center"/>
    </xf>
    <xf numFmtId="0" fontId="1" fillId="0" borderId="19" xfId="0" applyFont="1" applyBorder="1" applyAlignment="1">
      <alignment horizontal="center" vertical="center"/>
    </xf>
    <xf numFmtId="0" fontId="1" fillId="0" borderId="54" xfId="0" applyFont="1" applyBorder="1" applyAlignment="1">
      <alignment horizontal="center" vertical="center"/>
    </xf>
    <xf numFmtId="164" fontId="1" fillId="0" borderId="21" xfId="1" applyFont="1" applyFill="1" applyBorder="1" applyAlignment="1">
      <alignment horizontal="center" vertical="center"/>
    </xf>
    <xf numFmtId="164" fontId="1" fillId="11" borderId="64" xfId="0" applyNumberFormat="1" applyFont="1" applyFill="1" applyBorder="1" applyAlignment="1">
      <alignment horizontal="center" vertical="center"/>
    </xf>
    <xf numFmtId="10" fontId="16" fillId="0" borderId="19" xfId="2" applyNumberFormat="1" applyFont="1" applyBorder="1" applyAlignment="1"/>
    <xf numFmtId="10" fontId="16" fillId="0" borderId="20" xfId="2" applyNumberFormat="1" applyFont="1" applyBorder="1" applyAlignment="1"/>
    <xf numFmtId="10" fontId="16" fillId="0" borderId="21" xfId="2" applyNumberFormat="1" applyFont="1" applyBorder="1" applyAlignment="1"/>
    <xf numFmtId="0" fontId="16" fillId="0" borderId="0" xfId="0" applyFont="1" applyAlignment="1">
      <alignment horizontal="center" wrapText="1"/>
    </xf>
    <xf numFmtId="0" fontId="17" fillId="2" borderId="0" xfId="0" applyFont="1" applyFill="1" applyAlignment="1">
      <alignment horizontal="center"/>
    </xf>
    <xf numFmtId="0" fontId="11" fillId="3" borderId="0" xfId="0" applyFont="1" applyFill="1" applyAlignment="1">
      <alignment horizontal="center"/>
    </xf>
    <xf numFmtId="0" fontId="19" fillId="0" borderId="0" xfId="0" applyFont="1" applyAlignment="1">
      <alignment horizontal="right"/>
    </xf>
    <xf numFmtId="0" fontId="19" fillId="0" borderId="0" xfId="0" applyFont="1" applyAlignment="1">
      <alignment horizontal="right" vertical="top"/>
    </xf>
    <xf numFmtId="0" fontId="7" fillId="5" borderId="0" xfId="0" applyFont="1" applyFill="1" applyAlignment="1">
      <alignment horizontal="left" vertical="center" wrapText="1"/>
    </xf>
    <xf numFmtId="0" fontId="16" fillId="0" borderId="43" xfId="0" applyFont="1" applyBorder="1" applyAlignment="1">
      <alignment horizontal="center" wrapText="1"/>
    </xf>
    <xf numFmtId="0" fontId="8" fillId="5" borderId="0" xfId="0" applyFont="1" applyFill="1" applyAlignment="1">
      <alignment vertical="center"/>
    </xf>
    <xf numFmtId="0" fontId="1" fillId="0" borderId="1" xfId="0" applyFont="1" applyBorder="1" applyAlignment="1">
      <alignment vertical="center" wrapText="1"/>
    </xf>
    <xf numFmtId="164" fontId="13" fillId="0" borderId="1" xfId="1" applyFont="1" applyBorder="1" applyAlignment="1">
      <alignment vertical="center"/>
    </xf>
    <xf numFmtId="4" fontId="1" fillId="0" borderId="0" xfId="0" applyNumberFormat="1" applyFont="1"/>
    <xf numFmtId="4" fontId="1" fillId="0" borderId="1" xfId="0" applyNumberFormat="1" applyFont="1" applyBorder="1" applyAlignment="1">
      <alignment horizontal="right" vertical="center"/>
    </xf>
    <xf numFmtId="0" fontId="2" fillId="5" borderId="0" xfId="0" applyFont="1" applyFill="1" applyAlignment="1">
      <alignment horizontal="left"/>
    </xf>
    <xf numFmtId="10" fontId="2" fillId="5" borderId="0" xfId="0" applyNumberFormat="1" applyFont="1" applyFill="1"/>
    <xf numFmtId="0" fontId="19" fillId="0" borderId="0" xfId="0" applyFont="1" applyAlignment="1">
      <alignment horizontal="left"/>
    </xf>
    <xf numFmtId="0" fontId="19" fillId="0" borderId="0" xfId="0" applyFont="1" applyAlignment="1">
      <alignment horizontal="left" vertical="top"/>
    </xf>
    <xf numFmtId="14" fontId="29" fillId="12" borderId="0" xfId="0" applyNumberFormat="1" applyFont="1" applyFill="1"/>
    <xf numFmtId="0" fontId="22" fillId="0" borderId="13" xfId="0" applyFont="1" applyBorder="1" applyAlignment="1">
      <alignment horizontal="left"/>
    </xf>
    <xf numFmtId="0" fontId="1" fillId="8" borderId="3" xfId="0" applyFont="1" applyFill="1" applyBorder="1" applyAlignment="1">
      <alignment horizontal="left" vertical="center" wrapText="1"/>
    </xf>
    <xf numFmtId="0" fontId="1" fillId="8" borderId="7" xfId="0" applyFont="1" applyFill="1" applyBorder="1" applyAlignment="1">
      <alignment horizontal="center" vertical="center"/>
    </xf>
    <xf numFmtId="10" fontId="1" fillId="0" borderId="18" xfId="0" applyNumberFormat="1" applyFont="1" applyBorder="1" applyAlignment="1">
      <alignment horizontal="center" vertical="center"/>
    </xf>
    <xf numFmtId="0" fontId="1" fillId="10" borderId="1" xfId="0" applyFont="1" applyFill="1" applyBorder="1" applyAlignment="1">
      <alignment horizontal="center" vertical="center"/>
    </xf>
    <xf numFmtId="9" fontId="1" fillId="10" borderId="3" xfId="2" applyFont="1" applyFill="1" applyBorder="1" applyAlignment="1">
      <alignment vertical="center"/>
    </xf>
    <xf numFmtId="10" fontId="1" fillId="11" borderId="3" xfId="2" applyNumberFormat="1" applyFont="1" applyFill="1" applyBorder="1" applyAlignment="1">
      <alignment horizontal="center" vertical="center"/>
    </xf>
    <xf numFmtId="10" fontId="16" fillId="0" borderId="16" xfId="2" applyNumberFormat="1" applyFont="1" applyBorder="1" applyAlignment="1">
      <alignment vertical="center"/>
    </xf>
    <xf numFmtId="10" fontId="16" fillId="0" borderId="1" xfId="2" applyNumberFormat="1" applyFont="1" applyBorder="1" applyAlignment="1">
      <alignment vertical="center"/>
    </xf>
    <xf numFmtId="10" fontId="16" fillId="0" borderId="18" xfId="2" applyNumberFormat="1" applyFont="1" applyBorder="1" applyAlignment="1">
      <alignment vertical="center"/>
    </xf>
    <xf numFmtId="0" fontId="0" fillId="0" borderId="0" xfId="0" applyAlignment="1">
      <alignment vertical="center"/>
    </xf>
    <xf numFmtId="3" fontId="1" fillId="8" borderId="16" xfId="0" applyNumberFormat="1" applyFont="1" applyFill="1" applyBorder="1" applyAlignment="1">
      <alignment horizontal="center" vertical="center"/>
    </xf>
    <xf numFmtId="0" fontId="1" fillId="8" borderId="3" xfId="0" applyFont="1" applyFill="1" applyBorder="1" applyAlignment="1">
      <alignment horizontal="left" wrapText="1"/>
    </xf>
    <xf numFmtId="0" fontId="1" fillId="8" borderId="7" xfId="0" applyFont="1" applyFill="1" applyBorder="1" applyAlignment="1">
      <alignment horizontal="center" vertical="top"/>
    </xf>
    <xf numFmtId="3" fontId="1" fillId="8" borderId="55" xfId="0" applyNumberFormat="1" applyFont="1" applyFill="1" applyBorder="1" applyAlignment="1">
      <alignment horizontal="center" vertical="center"/>
    </xf>
    <xf numFmtId="10" fontId="1" fillId="0" borderId="1" xfId="0" applyNumberFormat="1" applyFont="1" applyBorder="1" applyAlignment="1">
      <alignment horizontal="center" vertical="center"/>
    </xf>
    <xf numFmtId="0" fontId="1" fillId="8" borderId="7" xfId="0" applyFont="1" applyFill="1" applyBorder="1" applyAlignment="1">
      <alignment horizontal="center"/>
    </xf>
    <xf numFmtId="4" fontId="1" fillId="8" borderId="7" xfId="0" applyNumberFormat="1"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xf>
    <xf numFmtId="10" fontId="1" fillId="0" borderId="7" xfId="0" applyNumberFormat="1" applyFont="1" applyBorder="1" applyAlignment="1">
      <alignment horizontal="center" vertical="center"/>
    </xf>
    <xf numFmtId="0" fontId="1" fillId="12" borderId="7" xfId="0" applyFont="1" applyFill="1" applyBorder="1" applyAlignment="1">
      <alignment horizontal="center"/>
    </xf>
    <xf numFmtId="9" fontId="1" fillId="12" borderId="7" xfId="2" applyFont="1" applyFill="1" applyBorder="1" applyAlignment="1"/>
    <xf numFmtId="164" fontId="1" fillId="0" borderId="7" xfId="1" applyFont="1" applyFill="1" applyBorder="1" applyAlignment="1">
      <alignment horizontal="center" vertical="center"/>
    </xf>
    <xf numFmtId="164" fontId="1" fillId="11" borderId="7" xfId="0" applyNumberFormat="1" applyFont="1" applyFill="1" applyBorder="1" applyAlignment="1">
      <alignment horizontal="center" vertical="center"/>
    </xf>
    <xf numFmtId="10" fontId="1" fillId="11" borderId="7" xfId="2" applyNumberFormat="1" applyFont="1" applyFill="1" applyBorder="1" applyAlignment="1">
      <alignment horizontal="center" vertical="center"/>
    </xf>
    <xf numFmtId="10" fontId="16" fillId="0" borderId="7" xfId="2" applyNumberFormat="1" applyFont="1" applyBorder="1" applyAlignment="1"/>
    <xf numFmtId="10" fontId="16" fillId="0" borderId="4" xfId="2" applyNumberFormat="1" applyFont="1" applyBorder="1" applyAlignment="1"/>
    <xf numFmtId="10" fontId="16" fillId="0" borderId="25" xfId="2" applyNumberFormat="1" applyFont="1" applyBorder="1" applyAlignment="1">
      <alignment vertical="center"/>
    </xf>
    <xf numFmtId="10" fontId="16" fillId="0" borderId="13" xfId="2" applyNumberFormat="1" applyFont="1" applyBorder="1" applyAlignment="1">
      <alignment vertical="center"/>
    </xf>
    <xf numFmtId="10" fontId="16" fillId="0" borderId="17" xfId="2" applyNumberFormat="1" applyFont="1" applyBorder="1" applyAlignment="1">
      <alignment vertical="center"/>
    </xf>
    <xf numFmtId="4" fontId="1" fillId="8" borderId="16" xfId="0" applyNumberFormat="1" applyFont="1" applyFill="1" applyBorder="1" applyAlignment="1">
      <alignment horizontal="center" vertical="center"/>
    </xf>
    <xf numFmtId="14" fontId="1" fillId="0" borderId="16" xfId="0" applyNumberFormat="1" applyFont="1" applyBorder="1" applyAlignment="1">
      <alignment horizontal="center" vertical="center"/>
    </xf>
    <xf numFmtId="14" fontId="1" fillId="0" borderId="53" xfId="0" applyNumberFormat="1" applyFont="1" applyBorder="1" applyAlignment="1">
      <alignment horizontal="center" vertical="center"/>
    </xf>
    <xf numFmtId="4" fontId="1" fillId="10" borderId="1" xfId="0" applyNumberFormat="1" applyFont="1" applyFill="1" applyBorder="1" applyAlignment="1">
      <alignment horizontal="right" vertical="center"/>
    </xf>
    <xf numFmtId="10" fontId="1" fillId="10" borderId="3" xfId="2" applyNumberFormat="1" applyFont="1" applyFill="1" applyBorder="1" applyAlignment="1">
      <alignment horizontal="center" vertical="center"/>
    </xf>
    <xf numFmtId="3" fontId="1" fillId="0" borderId="16" xfId="0" applyNumberFormat="1" applyFont="1" applyBorder="1" applyAlignment="1">
      <alignment horizontal="center" vertical="center"/>
    </xf>
    <xf numFmtId="10" fontId="15" fillId="0" borderId="18" xfId="2" applyNumberFormat="1" applyFont="1" applyFill="1" applyBorder="1" applyAlignment="1">
      <alignment horizontal="center" vertical="center"/>
    </xf>
    <xf numFmtId="10" fontId="14" fillId="9" borderId="0" xfId="0" applyNumberFormat="1" applyFont="1" applyFill="1" applyAlignment="1">
      <alignment vertical="center"/>
    </xf>
    <xf numFmtId="4" fontId="1" fillId="8" borderId="25" xfId="0" applyNumberFormat="1" applyFont="1" applyFill="1" applyBorder="1" applyAlignment="1">
      <alignment horizontal="center" vertical="center"/>
    </xf>
    <xf numFmtId="3" fontId="1" fillId="0" borderId="1" xfId="0" applyNumberFormat="1" applyFont="1" applyBorder="1" applyAlignment="1">
      <alignment horizontal="center" vertical="center"/>
    </xf>
    <xf numFmtId="10" fontId="1" fillId="10" borderId="6" xfId="2" applyNumberFormat="1" applyFont="1" applyFill="1" applyBorder="1" applyAlignment="1">
      <alignment horizontal="center" vertical="center"/>
    </xf>
    <xf numFmtId="164" fontId="15" fillId="11" borderId="8" xfId="0" applyNumberFormat="1" applyFont="1" applyFill="1" applyBorder="1" applyAlignment="1">
      <alignment horizontal="center" vertical="center"/>
    </xf>
    <xf numFmtId="10" fontId="15" fillId="11" borderId="6" xfId="2" applyNumberFormat="1" applyFont="1" applyFill="1" applyBorder="1" applyAlignment="1">
      <alignment horizontal="center" vertical="center"/>
    </xf>
    <xf numFmtId="4" fontId="1" fillId="10" borderId="16" xfId="0" applyNumberFormat="1" applyFont="1" applyFill="1" applyBorder="1" applyAlignment="1">
      <alignment horizontal="right" vertical="center"/>
    </xf>
    <xf numFmtId="4" fontId="1" fillId="10" borderId="25" xfId="1" applyNumberFormat="1" applyFont="1" applyFill="1" applyBorder="1" applyAlignment="1">
      <alignment horizontal="right" vertical="center"/>
    </xf>
    <xf numFmtId="0" fontId="31" fillId="8" borderId="3" xfId="0" applyFont="1" applyFill="1" applyBorder="1" applyAlignment="1">
      <alignment horizontal="left" vertical="center" wrapText="1"/>
    </xf>
    <xf numFmtId="0" fontId="1" fillId="0" borderId="47" xfId="0" applyFont="1" applyBorder="1" applyAlignment="1">
      <alignment horizontal="center" vertical="center"/>
    </xf>
    <xf numFmtId="0" fontId="23" fillId="8" borderId="3" xfId="0" applyFont="1" applyFill="1" applyBorder="1" applyAlignment="1">
      <alignment horizontal="left" wrapText="1"/>
    </xf>
    <xf numFmtId="3" fontId="1" fillId="0" borderId="19" xfId="0" applyNumberFormat="1" applyFont="1" applyBorder="1" applyAlignment="1">
      <alignment horizontal="center"/>
    </xf>
    <xf numFmtId="10" fontId="1" fillId="0" borderId="21" xfId="0" applyNumberFormat="1" applyFont="1" applyBorder="1" applyAlignment="1">
      <alignment horizontal="center" vertical="center"/>
    </xf>
    <xf numFmtId="4" fontId="1" fillId="10" borderId="20" xfId="0" applyNumberFormat="1" applyFont="1" applyFill="1" applyBorder="1" applyAlignment="1">
      <alignment horizontal="center"/>
    </xf>
    <xf numFmtId="9" fontId="1" fillId="10" borderId="51" xfId="2" applyFont="1" applyFill="1" applyBorder="1" applyAlignment="1">
      <alignment horizontal="center"/>
    </xf>
    <xf numFmtId="166" fontId="1" fillId="10" borderId="6" xfId="2" applyNumberFormat="1" applyFont="1" applyFill="1" applyBorder="1" applyAlignment="1">
      <alignment horizontal="center" vertical="center"/>
    </xf>
    <xf numFmtId="10" fontId="1" fillId="11" borderId="51" xfId="2" applyNumberFormat="1" applyFont="1" applyFill="1" applyBorder="1" applyAlignment="1">
      <alignment horizontal="center" vertical="center"/>
    </xf>
    <xf numFmtId="0" fontId="16" fillId="0" borderId="42" xfId="0" applyFont="1" applyBorder="1" applyAlignment="1">
      <alignment horizontal="left" wrapText="1"/>
    </xf>
    <xf numFmtId="0" fontId="16" fillId="0" borderId="43" xfId="0" applyFont="1" applyBorder="1" applyAlignment="1">
      <alignment wrapText="1"/>
    </xf>
    <xf numFmtId="10" fontId="16" fillId="0" borderId="43" xfId="0" applyNumberFormat="1" applyFont="1" applyBorder="1" applyAlignment="1">
      <alignment wrapText="1"/>
    </xf>
    <xf numFmtId="4" fontId="16" fillId="0" borderId="43" xfId="0" applyNumberFormat="1" applyFont="1" applyBorder="1" applyAlignment="1">
      <alignment wrapText="1"/>
    </xf>
    <xf numFmtId="0" fontId="16" fillId="0" borderId="48" xfId="0" applyFont="1" applyBorder="1" applyAlignment="1">
      <alignment wrapText="1"/>
    </xf>
    <xf numFmtId="0" fontId="16" fillId="0" borderId="40" xfId="0" applyFont="1" applyBorder="1" applyAlignment="1">
      <alignment wrapText="1"/>
    </xf>
    <xf numFmtId="10" fontId="1" fillId="0" borderId="18" xfId="2" applyNumberFormat="1" applyFont="1" applyFill="1" applyBorder="1" applyAlignment="1">
      <alignment horizontal="center" vertical="center"/>
    </xf>
    <xf numFmtId="0" fontId="31" fillId="8" borderId="6" xfId="0" applyFont="1" applyFill="1" applyBorder="1" applyAlignment="1">
      <alignment horizontal="left" vertical="center" wrapText="1"/>
    </xf>
    <xf numFmtId="14" fontId="1" fillId="0" borderId="47" xfId="0" applyNumberFormat="1" applyFont="1" applyBorder="1" applyAlignment="1">
      <alignment horizontal="center" vertical="center"/>
    </xf>
    <xf numFmtId="14" fontId="1" fillId="0" borderId="1" xfId="0" applyNumberFormat="1" applyFont="1" applyBorder="1" applyAlignment="1">
      <alignment horizontal="center" vertical="center"/>
    </xf>
    <xf numFmtId="3" fontId="16" fillId="0" borderId="43" xfId="0" applyNumberFormat="1" applyFont="1" applyBorder="1" applyAlignment="1">
      <alignment wrapText="1"/>
    </xf>
    <xf numFmtId="10" fontId="16" fillId="0" borderId="43" xfId="2" applyNumberFormat="1" applyFont="1" applyBorder="1" applyAlignment="1">
      <alignment wrapText="1"/>
    </xf>
    <xf numFmtId="164" fontId="16" fillId="0" borderId="43" xfId="0" applyNumberFormat="1" applyFont="1" applyBorder="1" applyAlignment="1">
      <alignment wrapText="1"/>
    </xf>
    <xf numFmtId="10" fontId="16" fillId="0" borderId="6" xfId="0" applyNumberFormat="1" applyFont="1" applyBorder="1" applyAlignment="1">
      <alignment horizontal="center" vertical="center"/>
    </xf>
    <xf numFmtId="164" fontId="16" fillId="10" borderId="22" xfId="1" applyFont="1" applyFill="1" applyBorder="1" applyAlignment="1">
      <alignment vertical="center"/>
    </xf>
    <xf numFmtId="164" fontId="16" fillId="10" borderId="65" xfId="1" applyFont="1" applyFill="1" applyBorder="1" applyAlignment="1">
      <alignment vertical="center"/>
    </xf>
    <xf numFmtId="165" fontId="16" fillId="10" borderId="62" xfId="2" applyNumberFormat="1" applyFont="1" applyFill="1" applyBorder="1" applyAlignment="1">
      <alignment horizontal="center" vertical="center"/>
    </xf>
    <xf numFmtId="0" fontId="16" fillId="0" borderId="22" xfId="0" applyFont="1" applyBorder="1" applyAlignment="1">
      <alignment horizontal="center" vertical="center"/>
    </xf>
    <xf numFmtId="164" fontId="16" fillId="0" borderId="62" xfId="1" applyFont="1" applyFill="1" applyBorder="1" applyAlignment="1">
      <alignment horizontal="center" vertical="center"/>
    </xf>
    <xf numFmtId="165" fontId="1" fillId="0" borderId="3" xfId="0" applyNumberFormat="1" applyFont="1" applyBorder="1" applyAlignment="1">
      <alignment horizontal="center" vertical="center"/>
    </xf>
    <xf numFmtId="10" fontId="1" fillId="10" borderId="18" xfId="2" applyNumberFormat="1" applyFont="1" applyFill="1" applyBorder="1" applyAlignment="1">
      <alignment horizontal="center" vertical="center"/>
    </xf>
    <xf numFmtId="165" fontId="1" fillId="0" borderId="18" xfId="2" applyNumberFormat="1" applyFont="1" applyFill="1" applyBorder="1" applyAlignment="1">
      <alignment horizontal="center" vertical="center"/>
    </xf>
    <xf numFmtId="0" fontId="1" fillId="0" borderId="4" xfId="0" applyFont="1" applyBorder="1" applyAlignment="1">
      <alignment horizontal="center" vertical="center"/>
    </xf>
    <xf numFmtId="4" fontId="1" fillId="10" borderId="20" xfId="0" applyNumberFormat="1" applyFont="1" applyFill="1" applyBorder="1" applyAlignment="1">
      <alignment horizontal="right" vertical="center"/>
    </xf>
    <xf numFmtId="4" fontId="1" fillId="10" borderId="36" xfId="0" applyNumberFormat="1" applyFont="1" applyFill="1" applyBorder="1" applyAlignment="1">
      <alignment horizontal="right" vertical="center"/>
    </xf>
    <xf numFmtId="0" fontId="1" fillId="10" borderId="36" xfId="0" applyFont="1" applyFill="1" applyBorder="1" applyAlignment="1">
      <alignment horizontal="center"/>
    </xf>
    <xf numFmtId="4" fontId="1" fillId="10" borderId="36" xfId="0" applyNumberFormat="1" applyFont="1" applyFill="1" applyBorder="1" applyAlignment="1">
      <alignment horizontal="center"/>
    </xf>
    <xf numFmtId="10" fontId="1" fillId="10" borderId="9" xfId="2" applyNumberFormat="1" applyFont="1" applyFill="1" applyBorder="1" applyAlignment="1">
      <alignment horizontal="center" vertical="center"/>
    </xf>
    <xf numFmtId="0" fontId="1" fillId="0" borderId="38" xfId="0" applyFont="1" applyBorder="1" applyAlignment="1">
      <alignment horizontal="center"/>
    </xf>
    <xf numFmtId="164" fontId="1" fillId="0" borderId="37" xfId="1" applyFont="1" applyFill="1" applyBorder="1" applyAlignment="1">
      <alignment horizontal="center" vertical="center"/>
    </xf>
    <xf numFmtId="10" fontId="15" fillId="0" borderId="67" xfId="2" applyNumberFormat="1" applyFont="1" applyFill="1" applyBorder="1" applyAlignment="1">
      <alignment horizontal="center" vertical="center"/>
    </xf>
    <xf numFmtId="0" fontId="16" fillId="0" borderId="0" xfId="0" applyFont="1" applyAlignment="1">
      <alignment horizontal="left" wrapText="1"/>
    </xf>
    <xf numFmtId="10" fontId="16" fillId="0" borderId="0" xfId="0" applyNumberFormat="1" applyFont="1" applyAlignment="1">
      <alignment horizontal="center" wrapText="1"/>
    </xf>
    <xf numFmtId="0" fontId="0" fillId="0" borderId="0" xfId="0" applyAlignment="1">
      <alignment horizontal="left"/>
    </xf>
    <xf numFmtId="10" fontId="0" fillId="0" borderId="0" xfId="0" applyNumberFormat="1"/>
    <xf numFmtId="0" fontId="1" fillId="0" borderId="11" xfId="0" applyFont="1" applyBorder="1" applyAlignment="1">
      <alignment horizontal="left"/>
    </xf>
    <xf numFmtId="0" fontId="1" fillId="0" borderId="0" xfId="0" applyFont="1" applyAlignment="1">
      <alignment horizontal="left" vertical="top"/>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65" xfId="0" applyFont="1" applyBorder="1" applyAlignment="1">
      <alignment horizontal="center" vertical="center"/>
    </xf>
    <xf numFmtId="0" fontId="1" fillId="8" borderId="1" xfId="0" applyFont="1" applyFill="1" applyBorder="1" applyAlignment="1">
      <alignment horizontal="center" vertical="center"/>
    </xf>
    <xf numFmtId="0" fontId="30" fillId="0" borderId="6" xfId="0" applyFont="1" applyBorder="1" applyAlignment="1">
      <alignment horizontal="left" vertical="center"/>
    </xf>
    <xf numFmtId="0" fontId="21" fillId="0" borderId="5" xfId="0" applyFont="1" applyBorder="1" applyAlignment="1">
      <alignment horizontal="center" vertical="center"/>
    </xf>
    <xf numFmtId="0" fontId="16" fillId="0" borderId="27" xfId="0" applyFont="1" applyBorder="1" applyAlignment="1">
      <alignment horizontal="center" vertical="center"/>
    </xf>
    <xf numFmtId="164" fontId="16" fillId="0" borderId="8" xfId="0" applyNumberFormat="1" applyFont="1" applyBorder="1" applyAlignment="1">
      <alignment horizontal="center" vertical="center"/>
    </xf>
    <xf numFmtId="10" fontId="16" fillId="0" borderId="6" xfId="2" applyNumberFormat="1" applyFont="1" applyFill="1" applyBorder="1" applyAlignment="1">
      <alignment horizontal="center" vertical="center"/>
    </xf>
    <xf numFmtId="0" fontId="1" fillId="8" borderId="55" xfId="0" applyFont="1" applyFill="1" applyBorder="1" applyAlignment="1">
      <alignment horizontal="center" vertical="center" wrapText="1"/>
    </xf>
    <xf numFmtId="0" fontId="1" fillId="8" borderId="3" xfId="0" applyFont="1" applyFill="1" applyBorder="1" applyAlignment="1">
      <alignment vertical="center"/>
    </xf>
    <xf numFmtId="0" fontId="1" fillId="8" borderId="7" xfId="0" applyFont="1" applyFill="1" applyBorder="1" applyAlignment="1">
      <alignment vertical="center"/>
    </xf>
    <xf numFmtId="0" fontId="1" fillId="8" borderId="4" xfId="0" applyFont="1" applyFill="1" applyBorder="1" applyAlignment="1">
      <alignment vertical="center"/>
    </xf>
    <xf numFmtId="0" fontId="34" fillId="10" borderId="12" xfId="0" applyFont="1" applyFill="1" applyBorder="1" applyAlignment="1">
      <alignment horizontal="center" vertical="center" wrapText="1"/>
    </xf>
    <xf numFmtId="0" fontId="34" fillId="10" borderId="14" xfId="0" applyFont="1" applyFill="1" applyBorder="1" applyAlignment="1">
      <alignment horizontal="center" vertical="center" wrapText="1"/>
    </xf>
    <xf numFmtId="0" fontId="34" fillId="10" borderId="11" xfId="0" applyFont="1" applyFill="1" applyBorder="1" applyAlignment="1">
      <alignment horizontal="center" vertical="center" wrapText="1"/>
    </xf>
    <xf numFmtId="0" fontId="34" fillId="10" borderId="2" xfId="0" applyFont="1" applyFill="1" applyBorder="1" applyAlignment="1">
      <alignment horizontal="center" vertical="center" wrapText="1"/>
    </xf>
    <xf numFmtId="1" fontId="1" fillId="8" borderId="1" xfId="0" applyNumberFormat="1" applyFont="1" applyFill="1" applyBorder="1" applyAlignment="1">
      <alignment horizontal="center" vertical="center"/>
    </xf>
    <xf numFmtId="0" fontId="31" fillId="8" borderId="66" xfId="0" applyFont="1" applyFill="1" applyBorder="1" applyAlignment="1">
      <alignment vertical="center" wrapText="1"/>
    </xf>
    <xf numFmtId="10" fontId="8" fillId="0" borderId="8" xfId="0" applyNumberFormat="1" applyFont="1" applyBorder="1" applyAlignment="1">
      <alignment horizontal="center" vertical="center" wrapText="1"/>
    </xf>
    <xf numFmtId="10" fontId="8" fillId="0" borderId="13" xfId="2" applyNumberFormat="1" applyFont="1" applyBorder="1" applyAlignment="1">
      <alignment vertical="center" wrapText="1"/>
    </xf>
    <xf numFmtId="14" fontId="8" fillId="0" borderId="13" xfId="0" applyNumberFormat="1" applyFont="1" applyBorder="1" applyAlignment="1">
      <alignment vertical="center" wrapText="1"/>
    </xf>
    <xf numFmtId="0" fontId="8" fillId="0" borderId="6" xfId="0" applyFont="1" applyBorder="1" applyAlignment="1">
      <alignment horizontal="center" vertical="center" wrapText="1"/>
    </xf>
    <xf numFmtId="4" fontId="0" fillId="0" borderId="0" xfId="0" applyNumberFormat="1"/>
    <xf numFmtId="0" fontId="31" fillId="8" borderId="0" xfId="0" applyFont="1" applyFill="1" applyAlignment="1">
      <alignment vertical="center" wrapText="1"/>
    </xf>
    <xf numFmtId="1" fontId="16" fillId="0" borderId="43" xfId="0" applyNumberFormat="1" applyFont="1" applyBorder="1" applyAlignment="1">
      <alignment horizontal="center" wrapText="1"/>
    </xf>
    <xf numFmtId="0" fontId="0" fillId="0" borderId="1" xfId="0" applyBorder="1"/>
    <xf numFmtId="0" fontId="0" fillId="0" borderId="9" xfId="0" applyBorder="1"/>
    <xf numFmtId="0" fontId="0" fillId="0" borderId="6" xfId="0" applyBorder="1"/>
    <xf numFmtId="2" fontId="1" fillId="0" borderId="1" xfId="0" applyNumberFormat="1" applyFont="1" applyBorder="1" applyAlignment="1">
      <alignment horizontal="center" vertical="center"/>
    </xf>
    <xf numFmtId="2" fontId="8" fillId="0" borderId="4" xfId="0" applyNumberFormat="1" applyFont="1" applyBorder="1" applyAlignment="1">
      <alignment horizontal="center"/>
    </xf>
    <xf numFmtId="10" fontId="16" fillId="0" borderId="43" xfId="0" applyNumberFormat="1" applyFont="1" applyBorder="1" applyAlignment="1">
      <alignment horizontal="center" wrapText="1"/>
    </xf>
    <xf numFmtId="3" fontId="0" fillId="0" borderId="0" xfId="0" applyNumberFormat="1"/>
    <xf numFmtId="0" fontId="31" fillId="4" borderId="60" xfId="0" applyFont="1" applyFill="1" applyBorder="1" applyAlignment="1">
      <alignment horizontal="left" vertical="center" wrapText="1"/>
    </xf>
    <xf numFmtId="0" fontId="31" fillId="4" borderId="60" xfId="0" applyFont="1" applyFill="1" applyBorder="1" applyAlignment="1">
      <alignment horizontal="center" vertical="center" wrapText="1"/>
    </xf>
    <xf numFmtId="0" fontId="31" fillId="0" borderId="13" xfId="0" applyFont="1" applyBorder="1" applyAlignment="1">
      <alignment horizontal="left"/>
    </xf>
    <xf numFmtId="164" fontId="31" fillId="0" borderId="13" xfId="0" applyNumberFormat="1" applyFont="1" applyBorder="1"/>
    <xf numFmtId="10" fontId="31" fillId="0" borderId="13" xfId="0" applyNumberFormat="1" applyFont="1" applyBorder="1"/>
    <xf numFmtId="0" fontId="31" fillId="0" borderId="1" xfId="0" applyFont="1" applyBorder="1" applyAlignment="1">
      <alignment horizontal="left"/>
    </xf>
    <xf numFmtId="10" fontId="31" fillId="0" borderId="1" xfId="0" applyNumberFormat="1" applyFont="1" applyBorder="1"/>
    <xf numFmtId="0" fontId="35" fillId="0" borderId="1" xfId="0" applyFont="1" applyBorder="1" applyAlignment="1">
      <alignment wrapText="1"/>
    </xf>
    <xf numFmtId="0" fontId="0" fillId="0" borderId="9" xfId="0" applyBorder="1" applyAlignment="1">
      <alignment horizontal="left"/>
    </xf>
    <xf numFmtId="0" fontId="36" fillId="0" borderId="1" xfId="0" applyFont="1" applyBorder="1" applyAlignment="1">
      <alignment vertical="center" wrapText="1"/>
    </xf>
    <xf numFmtId="0" fontId="15" fillId="0" borderId="1" xfId="0" applyFont="1" applyBorder="1" applyAlignment="1">
      <alignment vertical="center"/>
    </xf>
    <xf numFmtId="0" fontId="14" fillId="0" borderId="1" xfId="0" applyFont="1" applyBorder="1"/>
    <xf numFmtId="4" fontId="1" fillId="8" borderId="16" xfId="0" applyNumberFormat="1" applyFont="1" applyFill="1" applyBorder="1" applyAlignment="1">
      <alignment horizontal="right" vertical="center"/>
    </xf>
    <xf numFmtId="4" fontId="1" fillId="8" borderId="25" xfId="0" applyNumberFormat="1" applyFont="1" applyFill="1" applyBorder="1" applyAlignment="1">
      <alignment horizontal="right" vertical="center"/>
    </xf>
    <xf numFmtId="4" fontId="16" fillId="0" borderId="43" xfId="0" applyNumberFormat="1" applyFont="1" applyBorder="1" applyAlignment="1">
      <alignment horizontal="right" wrapText="1"/>
    </xf>
    <xf numFmtId="0" fontId="31" fillId="0" borderId="3" xfId="0" applyFont="1" applyBorder="1" applyAlignment="1">
      <alignment horizontal="left"/>
    </xf>
    <xf numFmtId="10" fontId="31" fillId="0" borderId="7" xfId="0" applyNumberFormat="1" applyFont="1" applyBorder="1"/>
    <xf numFmtId="3" fontId="1" fillId="0" borderId="16" xfId="0" applyNumberFormat="1" applyFont="1" applyBorder="1" applyAlignment="1">
      <alignment horizontal="center"/>
    </xf>
    <xf numFmtId="165" fontId="1" fillId="0" borderId="18" xfId="2" applyNumberFormat="1" applyFont="1" applyFill="1" applyBorder="1" applyAlignment="1">
      <alignment horizontal="center"/>
    </xf>
    <xf numFmtId="3" fontId="16" fillId="0" borderId="43" xfId="0" applyNumberFormat="1" applyFont="1" applyBorder="1" applyAlignment="1">
      <alignment horizontal="center" wrapText="1"/>
    </xf>
    <xf numFmtId="10" fontId="16" fillId="0" borderId="43" xfId="2" applyNumberFormat="1" applyFont="1" applyBorder="1" applyAlignment="1">
      <alignment horizontal="center" wrapText="1"/>
    </xf>
    <xf numFmtId="0" fontId="8" fillId="0" borderId="68" xfId="0" applyFont="1" applyBorder="1"/>
    <xf numFmtId="0" fontId="8" fillId="0" borderId="69" xfId="0" applyFont="1" applyBorder="1" applyAlignment="1">
      <alignment horizontal="center" vertical="center"/>
    </xf>
    <xf numFmtId="0" fontId="8" fillId="0" borderId="69" xfId="0" applyFont="1" applyBorder="1" applyAlignment="1">
      <alignment horizontal="center" vertical="center" wrapText="1"/>
    </xf>
    <xf numFmtId="2" fontId="8" fillId="0" borderId="70" xfId="0" applyNumberFormat="1" applyFont="1" applyBorder="1" applyAlignment="1">
      <alignment vertical="center" wrapText="1"/>
    </xf>
    <xf numFmtId="2" fontId="8" fillId="0" borderId="69" xfId="0" applyNumberFormat="1" applyFont="1" applyBorder="1" applyAlignment="1">
      <alignment vertical="center" wrapText="1"/>
    </xf>
    <xf numFmtId="2" fontId="8" fillId="0" borderId="70" xfId="0" applyNumberFormat="1" applyFont="1" applyBorder="1" applyAlignment="1">
      <alignment horizontal="center"/>
    </xf>
    <xf numFmtId="0" fontId="8" fillId="0" borderId="69" xfId="0" applyFont="1" applyBorder="1" applyAlignment="1">
      <alignment horizontal="center"/>
    </xf>
    <xf numFmtId="3" fontId="8" fillId="0" borderId="69" xfId="0" applyNumberFormat="1" applyFont="1" applyBorder="1" applyAlignment="1">
      <alignment horizontal="center" vertical="center"/>
    </xf>
    <xf numFmtId="3" fontId="1" fillId="8" borderId="1" xfId="0" applyNumberFormat="1" applyFont="1" applyFill="1" applyBorder="1" applyAlignment="1">
      <alignment horizontal="center" vertical="center"/>
    </xf>
    <xf numFmtId="0" fontId="16" fillId="0" borderId="0" xfId="0" applyFont="1" applyAlignment="1">
      <alignment wrapText="1"/>
    </xf>
    <xf numFmtId="4" fontId="16" fillId="0" borderId="0" xfId="0" applyNumberFormat="1" applyFont="1" applyAlignment="1">
      <alignment wrapText="1"/>
    </xf>
    <xf numFmtId="3" fontId="16" fillId="0" borderId="0" xfId="0" applyNumberFormat="1" applyFont="1" applyAlignment="1">
      <alignment horizontal="center" wrapText="1"/>
    </xf>
    <xf numFmtId="4" fontId="16" fillId="0" borderId="0" xfId="0" applyNumberFormat="1" applyFont="1" applyAlignment="1">
      <alignment horizontal="right" wrapText="1"/>
    </xf>
    <xf numFmtId="10" fontId="15" fillId="0" borderId="0" xfId="2" applyNumberFormat="1" applyFont="1" applyFill="1" applyBorder="1" applyAlignment="1">
      <alignment horizontal="center" vertical="center"/>
    </xf>
    <xf numFmtId="10" fontId="16" fillId="0" borderId="0" xfId="2" applyNumberFormat="1" applyFont="1" applyBorder="1" applyAlignment="1">
      <alignment horizontal="center" wrapText="1"/>
    </xf>
    <xf numFmtId="164" fontId="16" fillId="0" borderId="0" xfId="0" applyNumberFormat="1" applyFont="1" applyAlignment="1">
      <alignment wrapText="1"/>
    </xf>
    <xf numFmtId="10" fontId="16" fillId="0" borderId="0" xfId="0" applyNumberFormat="1" applyFont="1" applyAlignment="1">
      <alignment wrapText="1"/>
    </xf>
    <xf numFmtId="10" fontId="15" fillId="0" borderId="3" xfId="2" applyNumberFormat="1" applyFont="1" applyFill="1" applyBorder="1" applyAlignment="1">
      <alignment horizontal="center" vertical="center"/>
    </xf>
    <xf numFmtId="0" fontId="14" fillId="0" borderId="9" xfId="0" applyFont="1" applyBorder="1" applyAlignment="1">
      <alignment horizontal="right"/>
    </xf>
    <xf numFmtId="14" fontId="3" fillId="12" borderId="0" xfId="0" applyNumberFormat="1" applyFont="1" applyFill="1"/>
    <xf numFmtId="0" fontId="35" fillId="0" borderId="68" xfId="0" applyFont="1" applyBorder="1" applyAlignment="1">
      <alignment horizontal="center" wrapText="1"/>
    </xf>
    <xf numFmtId="1" fontId="8" fillId="0" borderId="69" xfId="0" applyNumberFormat="1" applyFont="1" applyBorder="1" applyAlignment="1">
      <alignment horizontal="center" vertical="center"/>
    </xf>
    <xf numFmtId="164" fontId="13" fillId="12" borderId="1" xfId="1" applyFont="1" applyFill="1" applyBorder="1" applyAlignment="1">
      <alignment vertical="center"/>
    </xf>
    <xf numFmtId="4" fontId="0" fillId="12" borderId="0" xfId="0" applyNumberFormat="1" applyFill="1"/>
    <xf numFmtId="0" fontId="0" fillId="12" borderId="0" xfId="0" applyFill="1"/>
    <xf numFmtId="0" fontId="1" fillId="12" borderId="14" xfId="0" applyFont="1" applyFill="1" applyBorder="1" applyAlignment="1">
      <alignment vertical="center" wrapText="1"/>
    </xf>
    <xf numFmtId="4" fontId="1" fillId="12" borderId="14" xfId="0" applyNumberFormat="1" applyFont="1" applyFill="1" applyBorder="1" applyAlignment="1">
      <alignment vertical="center" wrapText="1"/>
    </xf>
    <xf numFmtId="4" fontId="0" fillId="12" borderId="10" xfId="0" applyNumberFormat="1" applyFill="1" applyBorder="1"/>
    <xf numFmtId="4" fontId="0" fillId="12" borderId="15" xfId="0" applyNumberFormat="1" applyFill="1" applyBorder="1" applyAlignment="1">
      <alignment vertical="center" wrapText="1"/>
    </xf>
    <xf numFmtId="4" fontId="0" fillId="12" borderId="15" xfId="0" applyNumberFormat="1" applyFill="1" applyBorder="1"/>
    <xf numFmtId="4" fontId="14" fillId="12" borderId="8" xfId="0" applyNumberFormat="1" applyFont="1" applyFill="1" applyBorder="1"/>
    <xf numFmtId="4" fontId="14" fillId="12" borderId="13" xfId="0" applyNumberFormat="1" applyFont="1" applyFill="1" applyBorder="1"/>
    <xf numFmtId="0" fontId="1" fillId="12" borderId="14" xfId="0" applyFont="1" applyFill="1" applyBorder="1" applyAlignment="1">
      <alignment vertical="center"/>
    </xf>
    <xf numFmtId="4" fontId="1" fillId="12" borderId="14" xfId="0" applyNumberFormat="1" applyFont="1" applyFill="1" applyBorder="1" applyAlignment="1">
      <alignment vertical="center"/>
    </xf>
    <xf numFmtId="4" fontId="0" fillId="12" borderId="12" xfId="0" applyNumberFormat="1" applyFill="1" applyBorder="1"/>
    <xf numFmtId="4" fontId="14" fillId="12" borderId="12" xfId="0" applyNumberFormat="1" applyFont="1" applyFill="1" applyBorder="1"/>
    <xf numFmtId="4" fontId="0" fillId="12" borderId="14" xfId="0" applyNumberFormat="1" applyFill="1" applyBorder="1"/>
    <xf numFmtId="4" fontId="0" fillId="12" borderId="1" xfId="0" applyNumberFormat="1" applyFill="1" applyBorder="1"/>
    <xf numFmtId="4" fontId="14" fillId="12" borderId="1" xfId="0" applyNumberFormat="1" applyFont="1" applyFill="1" applyBorder="1"/>
    <xf numFmtId="4" fontId="14" fillId="12" borderId="0" xfId="0" applyNumberFormat="1" applyFont="1" applyFill="1"/>
    <xf numFmtId="4" fontId="14" fillId="12" borderId="10" xfId="0" applyNumberFormat="1" applyFont="1" applyFill="1" applyBorder="1"/>
    <xf numFmtId="4" fontId="14" fillId="12" borderId="15" xfId="0" applyNumberFormat="1" applyFont="1" applyFill="1" applyBorder="1"/>
    <xf numFmtId="3" fontId="1" fillId="0" borderId="0" xfId="0" applyNumberFormat="1" applyFont="1"/>
    <xf numFmtId="0" fontId="8" fillId="12" borderId="0" xfId="0" applyFont="1" applyFill="1" applyAlignment="1">
      <alignment vertical="center"/>
    </xf>
    <xf numFmtId="4" fontId="38" fillId="12" borderId="0" xfId="0" applyNumberFormat="1" applyFont="1" applyFill="1" applyAlignment="1">
      <alignment horizontal="center"/>
    </xf>
    <xf numFmtId="9" fontId="1" fillId="0" borderId="13" xfId="0" applyNumberFormat="1" applyFont="1" applyBorder="1" applyAlignment="1">
      <alignment horizontal="center" vertical="center"/>
    </xf>
    <xf numFmtId="9" fontId="1" fillId="12" borderId="13" xfId="0" applyNumberFormat="1" applyFont="1" applyFill="1" applyBorder="1" applyAlignment="1">
      <alignment horizontal="center" vertical="center"/>
    </xf>
    <xf numFmtId="3" fontId="8" fillId="0" borderId="69" xfId="0" applyNumberFormat="1" applyFont="1" applyBorder="1" applyAlignment="1">
      <alignment horizontal="center" vertical="center" wrapText="1"/>
    </xf>
    <xf numFmtId="4" fontId="0" fillId="13" borderId="15" xfId="0" applyNumberFormat="1" applyFill="1" applyBorder="1"/>
    <xf numFmtId="4" fontId="0" fillId="13" borderId="13" xfId="0" applyNumberFormat="1" applyFill="1" applyBorder="1"/>
    <xf numFmtId="4" fontId="39" fillId="12" borderId="0" xfId="0" applyNumberFormat="1" applyFont="1" applyFill="1"/>
    <xf numFmtId="4" fontId="0" fillId="14" borderId="10" xfId="0" applyNumberFormat="1" applyFill="1" applyBorder="1"/>
    <xf numFmtId="4" fontId="0" fillId="14" borderId="0" xfId="0" applyNumberFormat="1" applyFill="1"/>
    <xf numFmtId="4" fontId="0" fillId="11" borderId="10" xfId="0" applyNumberFormat="1" applyFill="1" applyBorder="1"/>
    <xf numFmtId="4" fontId="0" fillId="11" borderId="0" xfId="0" applyNumberFormat="1" applyFill="1"/>
    <xf numFmtId="4" fontId="0" fillId="9" borderId="8" xfId="0" applyNumberFormat="1" applyFill="1" applyBorder="1"/>
    <xf numFmtId="4" fontId="0" fillId="8" borderId="10" xfId="0" applyNumberFormat="1" applyFill="1" applyBorder="1"/>
    <xf numFmtId="0" fontId="1" fillId="0" borderId="14" xfId="0" applyFont="1" applyBorder="1" applyAlignment="1">
      <alignment horizontal="center" vertical="center" wrapText="1"/>
    </xf>
    <xf numFmtId="0" fontId="8" fillId="0" borderId="6" xfId="0" applyFont="1" applyBorder="1" applyAlignment="1">
      <alignment horizontal="center" vertical="center" wrapText="1"/>
    </xf>
    <xf numFmtId="10" fontId="8" fillId="0" borderId="6" xfId="2" applyNumberFormat="1" applyFont="1" applyBorder="1" applyAlignment="1">
      <alignment horizontal="center" vertical="center" wrapText="1"/>
    </xf>
    <xf numFmtId="10" fontId="8" fillId="0" borderId="8" xfId="2"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1" fillId="0" borderId="11" xfId="0" applyFont="1" applyBorder="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0" xfId="0" applyFont="1" applyAlignment="1">
      <alignment vertical="center"/>
    </xf>
    <xf numFmtId="0" fontId="1" fillId="0" borderId="10" xfId="0" applyFont="1" applyBorder="1" applyAlignment="1">
      <alignment vertical="center"/>
    </xf>
    <xf numFmtId="0" fontId="31" fillId="8" borderId="17" xfId="0" applyFont="1" applyFill="1" applyBorder="1" applyAlignment="1">
      <alignment vertical="center" wrapText="1"/>
    </xf>
    <xf numFmtId="0" fontId="31" fillId="8" borderId="62" xfId="0" applyFont="1" applyFill="1" applyBorder="1" applyAlignment="1">
      <alignment vertical="center" wrapText="1"/>
    </xf>
    <xf numFmtId="0" fontId="31" fillId="8" borderId="18" xfId="0" applyFont="1" applyFill="1" applyBorder="1" applyAlignment="1">
      <alignment vertical="center" wrapText="1"/>
    </xf>
    <xf numFmtId="14" fontId="8" fillId="0" borderId="6" xfId="0" applyNumberFormat="1" applyFont="1" applyBorder="1" applyAlignment="1">
      <alignment vertical="center" wrapText="1"/>
    </xf>
    <xf numFmtId="0" fontId="8" fillId="6" borderId="3"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10" fontId="8" fillId="0" borderId="3" xfId="0" applyNumberFormat="1" applyFont="1" applyBorder="1" applyAlignment="1">
      <alignment horizontal="center" vertical="center"/>
    </xf>
    <xf numFmtId="0" fontId="8" fillId="0" borderId="4" xfId="0" applyFont="1" applyBorder="1" applyAlignment="1">
      <alignment horizontal="center" vertical="center"/>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1" fillId="0" borderId="6"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7" fillId="3" borderId="6"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8" fillId="0" borderId="11" xfId="0" applyFont="1" applyBorder="1" applyAlignment="1">
      <alignment horizontal="center" wrapText="1"/>
    </xf>
    <xf numFmtId="0" fontId="8" fillId="0" borderId="2"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center"/>
    </xf>
    <xf numFmtId="2" fontId="8" fillId="0" borderId="3" xfId="0" applyNumberFormat="1" applyFont="1" applyBorder="1" applyAlignment="1">
      <alignment horizontal="center" vertical="center"/>
    </xf>
    <xf numFmtId="2" fontId="8" fillId="0" borderId="7" xfId="0" applyNumberFormat="1" applyFont="1" applyBorder="1" applyAlignment="1">
      <alignment horizontal="center" vertical="center"/>
    </xf>
    <xf numFmtId="2" fontId="8" fillId="0" borderId="4" xfId="0" applyNumberFormat="1" applyFont="1" applyBorder="1" applyAlignment="1">
      <alignment horizontal="center" vertical="center"/>
    </xf>
    <xf numFmtId="10" fontId="8" fillId="0" borderId="1" xfId="0" applyNumberFormat="1"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left"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4" fontId="8" fillId="0" borderId="3" xfId="0" applyNumberFormat="1" applyFont="1" applyBorder="1" applyAlignment="1">
      <alignment horizontal="center" vertical="center"/>
    </xf>
    <xf numFmtId="4" fontId="8" fillId="0" borderId="7" xfId="0" applyNumberFormat="1" applyFont="1" applyBorder="1" applyAlignment="1">
      <alignment horizontal="center" vertical="center"/>
    </xf>
    <xf numFmtId="4" fontId="8" fillId="0" borderId="4" xfId="0" applyNumberFormat="1" applyFont="1" applyBorder="1" applyAlignment="1">
      <alignment horizontal="center" vertical="center"/>
    </xf>
    <xf numFmtId="10" fontId="8" fillId="0" borderId="7" xfId="0" applyNumberFormat="1" applyFont="1" applyBorder="1" applyAlignment="1">
      <alignment horizontal="center" vertical="center"/>
    </xf>
    <xf numFmtId="10" fontId="8" fillId="0" borderId="4" xfId="0" applyNumberFormat="1" applyFont="1" applyBorder="1" applyAlignment="1">
      <alignment horizontal="center" vertical="center"/>
    </xf>
    <xf numFmtId="0" fontId="17" fillId="2" borderId="0" xfId="0" applyFont="1" applyFill="1" applyAlignment="1">
      <alignment horizontal="center"/>
    </xf>
    <xf numFmtId="0" fontId="11" fillId="3" borderId="0" xfId="0" applyFont="1" applyFill="1" applyAlignment="1">
      <alignment horizontal="center"/>
    </xf>
    <xf numFmtId="0" fontId="6" fillId="0" borderId="0" xfId="0" applyFont="1" applyAlignment="1">
      <alignment horizontal="right"/>
    </xf>
    <xf numFmtId="0" fontId="6" fillId="0" borderId="0" xfId="0" applyFont="1" applyAlignment="1">
      <alignment horizontal="right" vertical="top"/>
    </xf>
    <xf numFmtId="0" fontId="5" fillId="0" borderId="0" xfId="0" applyFont="1" applyAlignment="1">
      <alignment horizontal="left" vertical="top"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 fillId="0" borderId="1" xfId="0" applyFont="1" applyBorder="1" applyAlignment="1">
      <alignment vertical="center" wrapText="1"/>
    </xf>
    <xf numFmtId="0" fontId="8" fillId="4" borderId="1" xfId="0" applyFont="1" applyFill="1" applyBorder="1" applyAlignment="1">
      <alignment horizontal="center" vertical="center" wrapText="1"/>
    </xf>
    <xf numFmtId="0" fontId="8" fillId="4" borderId="14" xfId="0" applyFont="1" applyFill="1" applyBorder="1" applyAlignment="1">
      <alignment horizontal="center" vertical="center" wrapText="1"/>
    </xf>
    <xf numFmtId="2" fontId="8" fillId="0" borderId="69" xfId="0" applyNumberFormat="1" applyFont="1" applyBorder="1" applyAlignment="1">
      <alignment horizontal="left"/>
    </xf>
    <xf numFmtId="3" fontId="8" fillId="0" borderId="69" xfId="0" applyNumberFormat="1" applyFont="1" applyBorder="1" applyAlignment="1">
      <alignment horizontal="center" vertical="center"/>
    </xf>
    <xf numFmtId="0" fontId="8" fillId="0" borderId="69" xfId="0" applyFont="1" applyBorder="1" applyAlignment="1">
      <alignment horizontal="center" vertical="center"/>
    </xf>
    <xf numFmtId="2" fontId="8" fillId="0" borderId="69" xfId="0" applyNumberFormat="1" applyFont="1" applyBorder="1" applyAlignment="1">
      <alignment horizontal="left" wrapText="1"/>
    </xf>
    <xf numFmtId="0" fontId="8" fillId="0" borderId="0" xfId="0" applyFont="1" applyAlignment="1">
      <alignment horizontal="left"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0" borderId="0" xfId="0" applyFont="1" applyAlignment="1">
      <alignment horizontal="center"/>
    </xf>
    <xf numFmtId="0" fontId="10" fillId="0" borderId="3" xfId="0" applyFont="1" applyBorder="1" applyAlignment="1">
      <alignment horizontal="center"/>
    </xf>
    <xf numFmtId="0" fontId="10" fillId="0" borderId="7" xfId="0" applyFont="1" applyBorder="1" applyAlignment="1">
      <alignment horizontal="center"/>
    </xf>
    <xf numFmtId="0" fontId="10" fillId="0" borderId="4" xfId="0" applyFont="1" applyBorder="1" applyAlignment="1">
      <alignment horizontal="center"/>
    </xf>
    <xf numFmtId="10" fontId="8" fillId="0" borderId="3" xfId="2" applyNumberFormat="1" applyFont="1" applyBorder="1" applyAlignment="1">
      <alignment horizontal="center" vertical="center"/>
    </xf>
    <xf numFmtId="10" fontId="8" fillId="0" borderId="4" xfId="2" applyNumberFormat="1" applyFont="1" applyBorder="1" applyAlignment="1">
      <alignment horizontal="center" vertical="center"/>
    </xf>
    <xf numFmtId="0" fontId="8" fillId="4" borderId="14" xfId="0" applyFont="1" applyFill="1" applyBorder="1" applyAlignment="1">
      <alignment horizontal="center" vertical="center"/>
    </xf>
    <xf numFmtId="0" fontId="7" fillId="5" borderId="0" xfId="0" applyFont="1" applyFill="1" applyAlignment="1">
      <alignment horizontal="left" vertical="center" wrapText="1"/>
    </xf>
    <xf numFmtId="0" fontId="24" fillId="0" borderId="39" xfId="0" applyFont="1" applyBorder="1" applyAlignment="1">
      <alignment horizontal="left"/>
    </xf>
    <xf numFmtId="0" fontId="24" fillId="0" borderId="48" xfId="0" applyFont="1" applyBorder="1" applyAlignment="1">
      <alignment horizontal="left"/>
    </xf>
    <xf numFmtId="0" fontId="24" fillId="0" borderId="0" xfId="0" applyFont="1" applyAlignment="1">
      <alignment horizontal="left"/>
    </xf>
    <xf numFmtId="0" fontId="24" fillId="0" borderId="10" xfId="0" applyFont="1" applyBorder="1" applyAlignment="1">
      <alignment horizontal="left"/>
    </xf>
    <xf numFmtId="0" fontId="22" fillId="8" borderId="32" xfId="0" applyFont="1" applyFill="1" applyBorder="1" applyAlignment="1">
      <alignment horizontal="left" vertical="center" wrapText="1"/>
    </xf>
    <xf numFmtId="0" fontId="22" fillId="8" borderId="46" xfId="0" applyFont="1" applyFill="1" applyBorder="1" applyAlignment="1">
      <alignment horizontal="left" vertical="center" wrapText="1"/>
    </xf>
    <xf numFmtId="0" fontId="22" fillId="8" borderId="49" xfId="0" applyFont="1" applyFill="1" applyBorder="1" applyAlignment="1">
      <alignment horizontal="left"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22" fillId="8" borderId="46" xfId="0" applyFont="1" applyFill="1" applyBorder="1" applyAlignment="1">
      <alignment horizontal="center" vertical="center" wrapText="1"/>
    </xf>
    <xf numFmtId="0" fontId="22" fillId="8" borderId="0" xfId="0" applyFont="1" applyFill="1" applyAlignment="1">
      <alignment horizontal="center" vertical="center" wrapText="1"/>
    </xf>
    <xf numFmtId="0" fontId="22" fillId="8" borderId="41" xfId="0" applyFont="1" applyFill="1" applyBorder="1" applyAlignment="1">
      <alignment horizontal="center" vertical="center" wrapText="1"/>
    </xf>
    <xf numFmtId="0" fontId="22" fillId="8" borderId="49" xfId="0" applyFont="1" applyFill="1" applyBorder="1" applyAlignment="1">
      <alignment horizontal="center" vertical="center" wrapText="1"/>
    </xf>
    <xf numFmtId="0" fontId="22" fillId="8" borderId="48" xfId="0" applyFont="1" applyFill="1" applyBorder="1" applyAlignment="1">
      <alignment horizontal="center" vertical="center" wrapText="1"/>
    </xf>
    <xf numFmtId="0" fontId="22" fillId="8" borderId="40" xfId="0" applyFont="1" applyFill="1" applyBorder="1" applyAlignment="1">
      <alignment horizontal="center" vertical="center" wrapText="1"/>
    </xf>
    <xf numFmtId="0" fontId="22" fillId="8" borderId="42" xfId="0" applyFont="1" applyFill="1" applyBorder="1" applyAlignment="1">
      <alignment horizontal="center" vertical="center" wrapText="1"/>
    </xf>
    <xf numFmtId="0" fontId="22" fillId="8" borderId="44" xfId="0" applyFont="1" applyFill="1" applyBorder="1" applyAlignment="1">
      <alignment horizontal="center" vertical="center" wrapText="1"/>
    </xf>
    <xf numFmtId="0" fontId="22" fillId="0" borderId="42"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xf numFmtId="0" fontId="22" fillId="10" borderId="42" xfId="0" applyFont="1" applyFill="1" applyBorder="1" applyAlignment="1">
      <alignment horizontal="center" vertical="center" wrapText="1"/>
    </xf>
    <xf numFmtId="0" fontId="22" fillId="10" borderId="43" xfId="0" applyFont="1" applyFill="1" applyBorder="1" applyAlignment="1">
      <alignment horizontal="center" vertical="center" wrapText="1"/>
    </xf>
    <xf numFmtId="0" fontId="22" fillId="10" borderId="44" xfId="0" applyFont="1" applyFill="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11" borderId="42"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0" borderId="2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18" fillId="8" borderId="22" xfId="0" applyFont="1" applyFill="1" applyBorder="1" applyAlignment="1">
      <alignment horizontal="center" vertical="center" wrapText="1"/>
    </xf>
    <xf numFmtId="0" fontId="18" fillId="8" borderId="19" xfId="0" applyFont="1" applyFill="1" applyBorder="1" applyAlignment="1">
      <alignment horizontal="center" vertical="center" wrapText="1"/>
    </xf>
    <xf numFmtId="10" fontId="18" fillId="4" borderId="29" xfId="0" applyNumberFormat="1" applyFont="1" applyFill="1" applyBorder="1" applyAlignment="1">
      <alignment horizontal="center" vertical="center" wrapText="1"/>
    </xf>
    <xf numFmtId="10" fontId="18" fillId="4" borderId="39" xfId="0" applyNumberFormat="1" applyFont="1" applyFill="1" applyBorder="1" applyAlignment="1">
      <alignment horizontal="center" vertical="center" wrapText="1"/>
    </xf>
    <xf numFmtId="0" fontId="20" fillId="2" borderId="0" xfId="0" applyFont="1" applyFill="1" applyAlignment="1">
      <alignment horizontal="center"/>
    </xf>
    <xf numFmtId="0" fontId="19" fillId="0" borderId="0" xfId="0" applyFont="1" applyAlignment="1">
      <alignment horizontal="right"/>
    </xf>
    <xf numFmtId="0" fontId="25" fillId="0" borderId="0" xfId="0" applyFont="1" applyAlignment="1">
      <alignment horizontal="left" vertical="top" wrapText="1"/>
    </xf>
    <xf numFmtId="0" fontId="19" fillId="0" borderId="0" xfId="0" applyFont="1" applyAlignment="1">
      <alignment horizontal="right" vertical="top"/>
    </xf>
    <xf numFmtId="0" fontId="16" fillId="0" borderId="49" xfId="0" applyFont="1" applyBorder="1" applyAlignment="1">
      <alignment horizontal="center" wrapText="1"/>
    </xf>
    <xf numFmtId="0" fontId="16" fillId="0" borderId="48" xfId="0" applyFont="1" applyBorder="1" applyAlignment="1">
      <alignment horizontal="center" wrapText="1"/>
    </xf>
    <xf numFmtId="0" fontId="16" fillId="0" borderId="40" xfId="0" applyFont="1" applyBorder="1" applyAlignment="1">
      <alignment horizontal="center" wrapText="1"/>
    </xf>
    <xf numFmtId="0" fontId="18" fillId="4" borderId="23"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6" xfId="0" applyFont="1" applyFill="1" applyBorder="1" applyAlignment="1">
      <alignment horizontal="center" vertical="center"/>
    </xf>
    <xf numFmtId="0" fontId="18" fillId="4" borderId="29"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xf>
    <xf numFmtId="0" fontId="18" fillId="4" borderId="6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63" xfId="0" applyFont="1" applyFill="1" applyBorder="1" applyAlignment="1">
      <alignment horizontal="center" vertical="center" wrapText="1"/>
    </xf>
    <xf numFmtId="0" fontId="18" fillId="4" borderId="61" xfId="0" applyFont="1" applyFill="1" applyBorder="1" applyAlignment="1">
      <alignment horizontal="center" vertical="center"/>
    </xf>
    <xf numFmtId="0" fontId="18" fillId="8" borderId="35"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21" xfId="0" applyFont="1" applyBorder="1" applyAlignment="1">
      <alignment horizontal="center" vertical="center" wrapText="1"/>
    </xf>
    <xf numFmtId="0" fontId="18" fillId="4" borderId="26" xfId="0" applyFont="1" applyFill="1" applyBorder="1" applyAlignment="1">
      <alignment horizontal="center" vertical="center" wrapText="1"/>
    </xf>
    <xf numFmtId="0" fontId="18" fillId="4" borderId="38" xfId="0" applyFont="1" applyFill="1" applyBorder="1" applyAlignment="1">
      <alignment horizontal="center" vertical="center" wrapText="1"/>
    </xf>
    <xf numFmtId="10" fontId="18" fillId="4" borderId="24" xfId="0" applyNumberFormat="1" applyFont="1" applyFill="1" applyBorder="1" applyAlignment="1">
      <alignment horizontal="center" vertical="center" wrapText="1"/>
    </xf>
    <xf numFmtId="10" fontId="18" fillId="4" borderId="37" xfId="0" applyNumberFormat="1" applyFont="1" applyFill="1" applyBorder="1" applyAlignment="1">
      <alignment horizontal="center" vertical="center" wrapText="1"/>
    </xf>
    <xf numFmtId="0" fontId="1" fillId="8" borderId="47"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53" xfId="0" applyFont="1" applyFill="1" applyBorder="1" applyAlignment="1">
      <alignment horizontal="left" vertical="center" wrapText="1"/>
    </xf>
    <xf numFmtId="0" fontId="1" fillId="8" borderId="47" xfId="0" applyFont="1" applyFill="1" applyBorder="1" applyAlignment="1">
      <alignment horizontal="left" vertical="center"/>
    </xf>
    <xf numFmtId="0" fontId="1" fillId="8" borderId="7" xfId="0" applyFont="1" applyFill="1" applyBorder="1" applyAlignment="1">
      <alignment horizontal="left" vertical="center"/>
    </xf>
    <xf numFmtId="0" fontId="1" fillId="8" borderId="53" xfId="0" applyFont="1" applyFill="1" applyBorder="1" applyAlignment="1">
      <alignment horizontal="left" vertical="center"/>
    </xf>
    <xf numFmtId="0" fontId="23" fillId="8" borderId="45" xfId="0" applyFont="1" applyFill="1" applyBorder="1" applyAlignment="1">
      <alignment horizontal="center"/>
    </xf>
    <xf numFmtId="0" fontId="23" fillId="8" borderId="56" xfId="0" applyFont="1" applyFill="1" applyBorder="1" applyAlignment="1">
      <alignment horizontal="center"/>
    </xf>
    <xf numFmtId="0" fontId="23" fillId="8" borderId="54" xfId="0" applyFont="1" applyFill="1" applyBorder="1" applyAlignment="1">
      <alignment horizontal="center"/>
    </xf>
    <xf numFmtId="0" fontId="1" fillId="8" borderId="1" xfId="0" applyFont="1" applyFill="1" applyBorder="1" applyAlignment="1">
      <alignment vertical="center" wrapText="1"/>
    </xf>
    <xf numFmtId="0" fontId="1" fillId="8" borderId="3" xfId="0" applyFont="1" applyFill="1" applyBorder="1" applyAlignment="1">
      <alignment vertical="center" wrapText="1"/>
    </xf>
    <xf numFmtId="0" fontId="1" fillId="8" borderId="3" xfId="0" applyFont="1" applyFill="1" applyBorder="1" applyAlignment="1">
      <alignment vertical="center"/>
    </xf>
    <xf numFmtId="0" fontId="1" fillId="8" borderId="7" xfId="0" applyFont="1" applyFill="1" applyBorder="1" applyAlignment="1">
      <alignment vertical="center"/>
    </xf>
    <xf numFmtId="0" fontId="1" fillId="0" borderId="11" xfId="0" applyFont="1" applyBorder="1" applyAlignment="1">
      <alignment horizontal="center"/>
    </xf>
    <xf numFmtId="0" fontId="1" fillId="0" borderId="2" xfId="0" applyFont="1" applyBorder="1" applyAlignment="1">
      <alignment horizontal="center"/>
    </xf>
    <xf numFmtId="0" fontId="1" fillId="0" borderId="12" xfId="0" applyFont="1" applyBorder="1" applyAlignment="1">
      <alignment horizontal="center"/>
    </xf>
    <xf numFmtId="10" fontId="31" fillId="0" borderId="3" xfId="2" applyNumberFormat="1" applyFont="1" applyBorder="1" applyAlignment="1">
      <alignment horizontal="center"/>
    </xf>
    <xf numFmtId="10" fontId="31" fillId="0" borderId="4" xfId="2" applyNumberFormat="1" applyFont="1" applyBorder="1" applyAlignment="1">
      <alignment horizontal="center"/>
    </xf>
    <xf numFmtId="4" fontId="31" fillId="0" borderId="3" xfId="0" applyNumberFormat="1" applyFont="1" applyBorder="1" applyAlignment="1">
      <alignment horizontal="center"/>
    </xf>
    <xf numFmtId="0" fontId="31" fillId="0" borderId="4" xfId="0" applyFont="1" applyBorder="1" applyAlignment="1">
      <alignment horizontal="center"/>
    </xf>
    <xf numFmtId="0" fontId="28" fillId="8" borderId="42" xfId="0" applyFont="1" applyFill="1" applyBorder="1" applyAlignment="1">
      <alignment horizontal="center" wrapText="1"/>
    </xf>
    <xf numFmtId="0" fontId="28" fillId="8" borderId="43" xfId="0" applyFont="1" applyFill="1" applyBorder="1" applyAlignment="1">
      <alignment horizontal="center" wrapText="1"/>
    </xf>
    <xf numFmtId="0" fontId="28" fillId="8" borderId="44" xfId="0" applyFont="1" applyFill="1" applyBorder="1" applyAlignment="1">
      <alignment horizontal="center" wrapText="1"/>
    </xf>
    <xf numFmtId="0" fontId="31" fillId="4" borderId="42" xfId="0" applyFont="1" applyFill="1" applyBorder="1" applyAlignment="1">
      <alignment horizontal="center" vertical="center" wrapText="1"/>
    </xf>
    <xf numFmtId="0" fontId="31" fillId="4" borderId="44" xfId="0" applyFont="1" applyFill="1" applyBorder="1" applyAlignment="1">
      <alignment horizontal="center" vertical="center" wrapText="1"/>
    </xf>
    <xf numFmtId="9" fontId="31" fillId="0" borderId="6" xfId="2" applyFont="1" applyBorder="1" applyAlignment="1">
      <alignment horizontal="center"/>
    </xf>
    <xf numFmtId="9" fontId="31" fillId="0" borderId="8" xfId="2" applyFont="1" applyBorder="1" applyAlignment="1">
      <alignment horizontal="center"/>
    </xf>
    <xf numFmtId="2" fontId="31" fillId="0" borderId="6" xfId="0" applyNumberFormat="1" applyFont="1" applyBorder="1" applyAlignment="1">
      <alignment horizontal="center"/>
    </xf>
    <xf numFmtId="2" fontId="31" fillId="0" borderId="8" xfId="0" applyNumberFormat="1" applyFont="1" applyBorder="1" applyAlignment="1">
      <alignment horizontal="center"/>
    </xf>
    <xf numFmtId="4" fontId="30" fillId="0" borderId="3" xfId="0" applyNumberFormat="1" applyFont="1" applyBorder="1" applyAlignment="1">
      <alignment horizontal="center"/>
    </xf>
    <xf numFmtId="0" fontId="30" fillId="0" borderId="4" xfId="0" applyFont="1" applyBorder="1" applyAlignment="1">
      <alignment horizontal="center"/>
    </xf>
    <xf numFmtId="0" fontId="30" fillId="0" borderId="3" xfId="0" applyFont="1" applyBorder="1" applyAlignment="1">
      <alignment horizontal="center"/>
    </xf>
    <xf numFmtId="0" fontId="30" fillId="0" borderId="7" xfId="0" applyFont="1" applyBorder="1" applyAlignment="1">
      <alignment horizontal="center"/>
    </xf>
    <xf numFmtId="0" fontId="21" fillId="0" borderId="52" xfId="0" applyFont="1" applyBorder="1" applyAlignment="1">
      <alignment horizontal="center" vertical="center"/>
    </xf>
    <xf numFmtId="0" fontId="21" fillId="0" borderId="5" xfId="0" applyFont="1" applyBorder="1" applyAlignment="1">
      <alignment horizontal="center" vertical="center"/>
    </xf>
    <xf numFmtId="0" fontId="21" fillId="0" borderId="30" xfId="0" applyFont="1" applyBorder="1" applyAlignment="1">
      <alignment horizontal="center" vertical="center"/>
    </xf>
    <xf numFmtId="0" fontId="26" fillId="2" borderId="42" xfId="0" applyFont="1" applyFill="1" applyBorder="1" applyAlignment="1">
      <alignment horizontal="center"/>
    </xf>
    <xf numFmtId="0" fontId="26" fillId="2" borderId="43" xfId="0" applyFont="1" applyFill="1" applyBorder="1" applyAlignment="1">
      <alignment horizontal="center"/>
    </xf>
    <xf numFmtId="0" fontId="26" fillId="2" borderId="44" xfId="0" applyFont="1" applyFill="1" applyBorder="1" applyAlignment="1">
      <alignment horizontal="center"/>
    </xf>
    <xf numFmtId="0" fontId="2" fillId="5" borderId="42" xfId="0" applyFont="1" applyFill="1" applyBorder="1" applyAlignment="1">
      <alignment horizontal="center"/>
    </xf>
    <xf numFmtId="0" fontId="2" fillId="5" borderId="43" xfId="0" applyFont="1" applyFill="1" applyBorder="1" applyAlignment="1">
      <alignment horizontal="center"/>
    </xf>
    <xf numFmtId="0" fontId="2" fillId="5" borderId="44" xfId="0" applyFont="1" applyFill="1" applyBorder="1" applyAlignment="1">
      <alignment horizontal="center"/>
    </xf>
    <xf numFmtId="0" fontId="27" fillId="3" borderId="42" xfId="0" applyFont="1" applyFill="1" applyBorder="1" applyAlignment="1">
      <alignment horizontal="center"/>
    </xf>
    <xf numFmtId="0" fontId="27" fillId="3" borderId="43" xfId="0" applyFont="1" applyFill="1" applyBorder="1" applyAlignment="1">
      <alignment horizontal="center"/>
    </xf>
    <xf numFmtId="0" fontId="27" fillId="3" borderId="44" xfId="0" applyFont="1" applyFill="1" applyBorder="1" applyAlignment="1">
      <alignment horizontal="center"/>
    </xf>
    <xf numFmtId="0" fontId="7" fillId="5" borderId="42" xfId="0" applyFont="1" applyFill="1" applyBorder="1" applyAlignment="1">
      <alignment horizontal="center"/>
    </xf>
    <xf numFmtId="0" fontId="7" fillId="5" borderId="43" xfId="0" applyFont="1" applyFill="1" applyBorder="1" applyAlignment="1">
      <alignment horizontal="center"/>
    </xf>
    <xf numFmtId="0" fontId="7" fillId="5" borderId="44" xfId="0" applyFont="1" applyFill="1" applyBorder="1" applyAlignment="1">
      <alignment horizontal="center"/>
    </xf>
    <xf numFmtId="0" fontId="6" fillId="0" borderId="22" xfId="0" applyFont="1" applyBorder="1" applyAlignment="1">
      <alignment horizontal="right"/>
    </xf>
    <xf numFmtId="0" fontId="6" fillId="0" borderId="50" xfId="0" applyFont="1" applyBorder="1" applyAlignment="1">
      <alignment horizontal="right"/>
    </xf>
    <xf numFmtId="0" fontId="3" fillId="0" borderId="57" xfId="0" applyFont="1" applyBorder="1" applyAlignment="1">
      <alignment horizontal="center"/>
    </xf>
    <xf numFmtId="0" fontId="3" fillId="0" borderId="58" xfId="0" applyFont="1" applyBorder="1" applyAlignment="1">
      <alignment horizontal="center"/>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46" xfId="0" applyFont="1" applyBorder="1" applyAlignment="1">
      <alignment horizontal="left" vertical="top" wrapText="1"/>
    </xf>
    <xf numFmtId="0" fontId="5" fillId="0" borderId="41" xfId="0" applyFont="1" applyBorder="1" applyAlignment="1">
      <alignment horizontal="left" vertical="top" wrapText="1"/>
    </xf>
    <xf numFmtId="0" fontId="5" fillId="0" borderId="49" xfId="0" applyFont="1" applyBorder="1" applyAlignment="1">
      <alignment horizontal="left" vertical="top" wrapText="1"/>
    </xf>
    <xf numFmtId="0" fontId="5" fillId="0" borderId="48" xfId="0" applyFont="1" applyBorder="1" applyAlignment="1">
      <alignment horizontal="left" vertical="top" wrapText="1"/>
    </xf>
    <xf numFmtId="0" fontId="5" fillId="0" borderId="40" xfId="0" applyFont="1" applyBorder="1" applyAlignment="1">
      <alignment horizontal="left" vertical="top" wrapText="1"/>
    </xf>
    <xf numFmtId="0" fontId="3" fillId="0" borderId="47" xfId="0" applyFont="1" applyBorder="1" applyAlignment="1">
      <alignment horizontal="center"/>
    </xf>
    <xf numFmtId="0" fontId="3" fillId="0" borderId="53" xfId="0" applyFont="1" applyBorder="1" applyAlignment="1">
      <alignment horizontal="center"/>
    </xf>
    <xf numFmtId="0" fontId="6" fillId="0" borderId="16" xfId="0" applyFont="1" applyBorder="1" applyAlignment="1">
      <alignment horizontal="right"/>
    </xf>
    <xf numFmtId="0" fontId="6" fillId="0" borderId="3" xfId="0" applyFont="1" applyBorder="1" applyAlignment="1">
      <alignment horizontal="right"/>
    </xf>
    <xf numFmtId="0" fontId="6" fillId="0" borderId="16" xfId="0" applyFont="1" applyBorder="1" applyAlignment="1">
      <alignment horizontal="right" vertical="top"/>
    </xf>
    <xf numFmtId="0" fontId="6" fillId="0" borderId="3" xfId="0" applyFont="1" applyBorder="1" applyAlignment="1">
      <alignment horizontal="right" vertical="top"/>
    </xf>
    <xf numFmtId="0" fontId="7" fillId="5"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21" fillId="8" borderId="42"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2" xfId="0" applyFont="1" applyFill="1" applyBorder="1" applyAlignment="1">
      <alignment horizontal="center" vertical="center"/>
    </xf>
    <xf numFmtId="0" fontId="21" fillId="8" borderId="44" xfId="0" applyFont="1" applyFill="1" applyBorder="1" applyAlignment="1">
      <alignment horizontal="center" vertical="center"/>
    </xf>
    <xf numFmtId="0" fontId="21" fillId="8" borderId="43" xfId="0" applyFont="1" applyFill="1" applyBorder="1" applyAlignment="1">
      <alignment horizontal="center" vertical="center" wrapText="1"/>
    </xf>
    <xf numFmtId="10" fontId="8" fillId="0" borderId="6" xfId="2" applyNumberFormat="1" applyFont="1" applyBorder="1" applyAlignment="1">
      <alignment horizontal="center" vertical="center" wrapText="1"/>
    </xf>
    <xf numFmtId="10" fontId="8" fillId="0" borderId="8" xfId="2" applyNumberFormat="1" applyFont="1" applyBorder="1" applyAlignment="1">
      <alignment horizontal="center" vertical="center" wrapText="1"/>
    </xf>
    <xf numFmtId="0" fontId="8"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1" xfId="0" applyFont="1" applyBorder="1" applyAlignment="1">
      <alignment horizontal="left" wrapText="1"/>
    </xf>
    <xf numFmtId="0" fontId="0" fillId="0" borderId="0" xfId="0"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54428</xdr:rowOff>
    </xdr:from>
    <xdr:to>
      <xdr:col>15</xdr:col>
      <xdr:colOff>1592036</xdr:colOff>
      <xdr:row>29</xdr:row>
      <xdr:rowOff>530678</xdr:rowOff>
    </xdr:to>
    <xdr:cxnSp macro="">
      <xdr:nvCxnSpPr>
        <xdr:cNvPr id="3" name="Conector recto 2">
          <a:extLst>
            <a:ext uri="{FF2B5EF4-FFF2-40B4-BE49-F238E27FC236}">
              <a16:creationId xmlns:a16="http://schemas.microsoft.com/office/drawing/2014/main" id="{D79569CE-AA97-4A67-A2A3-7806F6328316}"/>
            </a:ext>
          </a:extLst>
        </xdr:cNvPr>
        <xdr:cNvCxnSpPr/>
      </xdr:nvCxnSpPr>
      <xdr:spPr>
        <a:xfrm>
          <a:off x="0" y="8422821"/>
          <a:ext cx="20002500" cy="2381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138546</xdr:rowOff>
    </xdr:from>
    <xdr:to>
      <xdr:col>15</xdr:col>
      <xdr:colOff>1575955</xdr:colOff>
      <xdr:row>24</xdr:row>
      <xdr:rowOff>1021773</xdr:rowOff>
    </xdr:to>
    <xdr:cxnSp macro="">
      <xdr:nvCxnSpPr>
        <xdr:cNvPr id="2" name="Conector recto 1">
          <a:extLst>
            <a:ext uri="{FF2B5EF4-FFF2-40B4-BE49-F238E27FC236}">
              <a16:creationId xmlns:a16="http://schemas.microsoft.com/office/drawing/2014/main" id="{67401AA4-4746-4771-B4A7-1D681C10F7A1}"/>
            </a:ext>
          </a:extLst>
        </xdr:cNvPr>
        <xdr:cNvCxnSpPr/>
      </xdr:nvCxnSpPr>
      <xdr:spPr>
        <a:xfrm>
          <a:off x="0" y="7464137"/>
          <a:ext cx="21128182" cy="462395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52"/>
  <sheetViews>
    <sheetView showGridLines="0" zoomScale="75" zoomScaleNormal="75" zoomScaleSheetLayoutView="70" zoomScalePageLayoutView="55" workbookViewId="0">
      <selection activeCell="K47" sqref="K47"/>
    </sheetView>
  </sheetViews>
  <sheetFormatPr baseColWidth="10" defaultRowHeight="18.75" x14ac:dyDescent="0.3"/>
  <cols>
    <col min="1" max="1" width="21.7109375" style="1" customWidth="1"/>
    <col min="2" max="2" width="15.140625" style="1" customWidth="1"/>
    <col min="3" max="3" width="25.5703125" style="1" customWidth="1"/>
    <col min="4" max="4" width="16" style="3" customWidth="1"/>
    <col min="5" max="5" width="19.28515625" style="2" customWidth="1"/>
    <col min="6" max="6" width="16.140625" style="2" customWidth="1"/>
    <col min="7" max="7" width="18.42578125" style="2" customWidth="1"/>
    <col min="8" max="8" width="16.140625" style="11" customWidth="1"/>
    <col min="9" max="9" width="22.5703125" style="2" customWidth="1"/>
    <col min="10" max="10" width="23.5703125" style="11" customWidth="1"/>
    <col min="11" max="11" width="23" style="2" customWidth="1"/>
    <col min="12" max="12" width="23.5703125" style="1" bestFit="1" customWidth="1"/>
    <col min="13" max="13" width="17.28515625" style="1" customWidth="1"/>
    <col min="14" max="14" width="3.85546875" style="1" customWidth="1"/>
    <col min="15" max="15" width="13.5703125" style="1" customWidth="1"/>
    <col min="16" max="16" width="24.7109375" style="1" customWidth="1"/>
    <col min="17" max="17" width="1.140625" style="1" customWidth="1"/>
    <col min="18" max="18" width="3.140625" style="1" customWidth="1"/>
    <col min="19" max="19" width="11.42578125" style="1"/>
    <col min="20" max="20" width="15.5703125" style="1" bestFit="1" customWidth="1"/>
    <col min="21" max="22" width="11.42578125" style="1"/>
    <col min="23" max="23" width="14.7109375" style="1" bestFit="1" customWidth="1"/>
    <col min="24" max="24" width="16.140625" style="1" bestFit="1" customWidth="1"/>
    <col min="25" max="25" width="11.42578125" style="1"/>
    <col min="26" max="26" width="17.85546875" style="1" bestFit="1" customWidth="1"/>
    <col min="27" max="16384" width="11.42578125" style="1"/>
  </cols>
  <sheetData>
    <row r="2" spans="1:17" ht="46.5" customHeight="1" x14ac:dyDescent="0.7">
      <c r="A2" s="381" t="s">
        <v>0</v>
      </c>
      <c r="B2" s="381"/>
      <c r="C2" s="381"/>
      <c r="D2" s="381"/>
      <c r="E2" s="381"/>
      <c r="F2" s="381"/>
      <c r="G2" s="381"/>
      <c r="H2" s="381"/>
      <c r="I2" s="381"/>
      <c r="J2" s="381"/>
      <c r="K2" s="381"/>
      <c r="L2" s="381"/>
      <c r="M2" s="381"/>
      <c r="N2" s="381"/>
      <c r="O2" s="381"/>
      <c r="P2" s="381"/>
    </row>
    <row r="3" spans="1:17" ht="7.5" customHeight="1" x14ac:dyDescent="0.3">
      <c r="A3" s="4"/>
      <c r="B3" s="4"/>
      <c r="C3" s="4"/>
      <c r="D3" s="7"/>
      <c r="E3" s="9"/>
      <c r="F3" s="9"/>
      <c r="G3" s="9"/>
      <c r="H3" s="10"/>
      <c r="I3" s="9"/>
      <c r="J3" s="10"/>
      <c r="K3" s="12"/>
      <c r="L3" s="5"/>
      <c r="M3" s="5"/>
      <c r="N3" s="5"/>
      <c r="O3" s="5"/>
      <c r="P3" s="5"/>
    </row>
    <row r="4" spans="1:17" ht="21" x14ac:dyDescent="0.35">
      <c r="A4" s="382" t="s">
        <v>22</v>
      </c>
      <c r="B4" s="382"/>
      <c r="C4" s="382"/>
      <c r="D4" s="382"/>
      <c r="E4" s="382"/>
      <c r="F4" s="382"/>
      <c r="G4" s="382"/>
      <c r="H4" s="382"/>
      <c r="I4" s="382"/>
      <c r="J4" s="382"/>
      <c r="K4" s="382"/>
      <c r="L4" s="382"/>
      <c r="M4" s="382"/>
      <c r="N4" s="382"/>
      <c r="O4" s="382"/>
      <c r="P4" s="382"/>
    </row>
    <row r="5" spans="1:17" ht="8.25" customHeight="1" x14ac:dyDescent="0.35">
      <c r="A5" s="18"/>
      <c r="B5" s="18"/>
      <c r="C5" s="18"/>
      <c r="D5" s="19"/>
      <c r="E5" s="20"/>
      <c r="F5" s="20"/>
      <c r="G5" s="20"/>
      <c r="H5" s="21"/>
      <c r="I5" s="20"/>
      <c r="J5" s="21"/>
      <c r="K5" s="20"/>
      <c r="L5" s="18"/>
      <c r="M5" s="18"/>
      <c r="N5" s="18"/>
      <c r="O5" s="18"/>
      <c r="P5" s="18"/>
    </row>
    <row r="6" spans="1:17" ht="18.75" customHeight="1" x14ac:dyDescent="0.35">
      <c r="A6" s="383" t="s">
        <v>1</v>
      </c>
      <c r="B6" s="383"/>
      <c r="C6" s="58">
        <v>2025</v>
      </c>
      <c r="D6" s="13"/>
      <c r="E6" s="385" t="s">
        <v>8</v>
      </c>
      <c r="F6" s="385"/>
      <c r="G6" s="385"/>
      <c r="H6" s="385"/>
      <c r="I6" s="385"/>
      <c r="J6" s="385"/>
      <c r="K6" s="385"/>
      <c r="L6" s="385"/>
      <c r="M6" s="385"/>
      <c r="N6" s="385"/>
      <c r="O6" s="385"/>
      <c r="P6" s="385"/>
      <c r="Q6" s="16"/>
    </row>
    <row r="7" spans="1:17" ht="18.75" customHeight="1" x14ac:dyDescent="0.35">
      <c r="A7" s="46"/>
      <c r="B7" s="46" t="s">
        <v>20</v>
      </c>
      <c r="C7" s="58" t="s">
        <v>143</v>
      </c>
      <c r="D7" s="13"/>
      <c r="E7" s="385"/>
      <c r="F7" s="385"/>
      <c r="G7" s="385"/>
      <c r="H7" s="385"/>
      <c r="I7" s="385"/>
      <c r="J7" s="385"/>
      <c r="K7" s="385"/>
      <c r="L7" s="385"/>
      <c r="M7" s="385"/>
      <c r="N7" s="385"/>
      <c r="O7" s="385"/>
      <c r="P7" s="385"/>
      <c r="Q7" s="16"/>
    </row>
    <row r="8" spans="1:17" ht="23.25" x14ac:dyDescent="0.35">
      <c r="A8" s="383" t="s">
        <v>3</v>
      </c>
      <c r="B8" s="383"/>
      <c r="C8" s="58">
        <v>11130008</v>
      </c>
      <c r="D8" s="13"/>
      <c r="E8" s="385"/>
      <c r="F8" s="385"/>
      <c r="G8" s="385"/>
      <c r="H8" s="385"/>
      <c r="I8" s="385"/>
      <c r="J8" s="385"/>
      <c r="K8" s="385"/>
      <c r="L8" s="385"/>
      <c r="M8" s="385"/>
      <c r="N8" s="385"/>
      <c r="O8" s="385"/>
      <c r="P8" s="385"/>
      <c r="Q8" s="16"/>
    </row>
    <row r="9" spans="1:17" ht="23.25" x14ac:dyDescent="0.35">
      <c r="A9" s="383" t="s">
        <v>2</v>
      </c>
      <c r="B9" s="383"/>
      <c r="C9" s="58" t="s">
        <v>89</v>
      </c>
      <c r="D9" s="13"/>
      <c r="E9" s="385"/>
      <c r="F9" s="385"/>
      <c r="G9" s="385"/>
      <c r="H9" s="385"/>
      <c r="I9" s="385"/>
      <c r="J9" s="385"/>
      <c r="K9" s="385"/>
      <c r="L9" s="385"/>
      <c r="M9" s="385"/>
      <c r="N9" s="385"/>
      <c r="O9" s="385"/>
      <c r="P9" s="385"/>
      <c r="Q9" s="16"/>
    </row>
    <row r="10" spans="1:17" ht="24.75" customHeight="1" x14ac:dyDescent="0.3">
      <c r="A10" s="384" t="s">
        <v>4</v>
      </c>
      <c r="B10" s="384"/>
      <c r="C10" s="58" t="s">
        <v>90</v>
      </c>
      <c r="D10" s="6"/>
      <c r="E10" s="385"/>
      <c r="F10" s="385"/>
      <c r="G10" s="385"/>
      <c r="H10" s="385"/>
      <c r="I10" s="385"/>
      <c r="J10" s="385"/>
      <c r="K10" s="385"/>
      <c r="L10" s="385"/>
      <c r="M10" s="385"/>
      <c r="N10" s="385"/>
      <c r="O10" s="385"/>
      <c r="P10" s="385"/>
      <c r="Q10" s="16"/>
    </row>
    <row r="11" spans="1:17" ht="21" customHeight="1" x14ac:dyDescent="0.3">
      <c r="A11" s="17"/>
      <c r="B11" s="17" t="s">
        <v>13</v>
      </c>
      <c r="C11" s="58" t="s">
        <v>91</v>
      </c>
      <c r="D11" s="6"/>
      <c r="E11" s="385"/>
      <c r="F11" s="385"/>
      <c r="G11" s="385"/>
      <c r="H11" s="385"/>
      <c r="I11" s="385"/>
      <c r="J11" s="385"/>
      <c r="K11" s="385"/>
      <c r="L11" s="385"/>
      <c r="M11" s="385"/>
      <c r="N11" s="385"/>
      <c r="O11" s="385"/>
      <c r="P11" s="385"/>
      <c r="Q11" s="16"/>
    </row>
    <row r="12" spans="1:17" ht="21" customHeight="1" x14ac:dyDescent="0.3">
      <c r="A12" s="17"/>
      <c r="B12" s="17"/>
      <c r="C12" s="59"/>
      <c r="D12" s="6"/>
      <c r="E12" s="385"/>
      <c r="F12" s="385"/>
      <c r="G12" s="385"/>
      <c r="H12" s="385"/>
      <c r="I12" s="385"/>
      <c r="J12" s="385"/>
      <c r="K12" s="385"/>
      <c r="L12" s="385"/>
      <c r="M12" s="385"/>
      <c r="N12" s="385"/>
      <c r="O12" s="385"/>
      <c r="P12" s="385"/>
      <c r="Q12" s="16"/>
    </row>
    <row r="13" spans="1:17" ht="21" customHeight="1" x14ac:dyDescent="0.3">
      <c r="A13" s="17"/>
      <c r="B13" s="17"/>
      <c r="C13" s="8"/>
      <c r="D13" s="6"/>
      <c r="E13" s="385"/>
      <c r="F13" s="385"/>
      <c r="G13" s="385"/>
      <c r="H13" s="385"/>
      <c r="I13" s="385"/>
      <c r="J13" s="385"/>
      <c r="K13" s="385"/>
      <c r="L13" s="385"/>
      <c r="M13" s="385"/>
      <c r="N13" s="385"/>
      <c r="O13" s="385"/>
      <c r="P13" s="385"/>
      <c r="Q13" s="16"/>
    </row>
    <row r="14" spans="1:17" ht="7.5" customHeight="1" x14ac:dyDescent="0.3">
      <c r="A14" s="4"/>
      <c r="B14" s="4"/>
      <c r="C14" s="4"/>
      <c r="D14" s="7"/>
      <c r="E14" s="9"/>
      <c r="F14" s="9"/>
      <c r="G14" s="9"/>
      <c r="H14" s="10"/>
      <c r="I14" s="9"/>
      <c r="J14" s="10"/>
      <c r="K14" s="12"/>
      <c r="L14" s="5"/>
      <c r="M14" s="5"/>
      <c r="N14" s="5"/>
      <c r="O14" s="5"/>
      <c r="P14" s="5"/>
    </row>
    <row r="15" spans="1:17" ht="21" x14ac:dyDescent="0.35">
      <c r="A15" s="382" t="s">
        <v>23</v>
      </c>
      <c r="B15" s="382"/>
      <c r="C15" s="382"/>
      <c r="D15" s="382"/>
      <c r="E15" s="382"/>
      <c r="F15" s="382"/>
      <c r="G15" s="382"/>
      <c r="H15" s="382"/>
      <c r="I15" s="382"/>
      <c r="J15" s="382"/>
      <c r="K15" s="382"/>
      <c r="L15" s="382"/>
      <c r="M15" s="382"/>
      <c r="N15" s="382"/>
      <c r="O15" s="382"/>
      <c r="P15" s="382"/>
    </row>
    <row r="16" spans="1:17" ht="8.25" customHeight="1" x14ac:dyDescent="0.35">
      <c r="A16" s="18"/>
      <c r="B16" s="18"/>
      <c r="C16" s="18"/>
      <c r="D16" s="19"/>
      <c r="E16" s="20"/>
      <c r="F16" s="20"/>
      <c r="G16" s="20"/>
      <c r="H16" s="21"/>
      <c r="I16" s="20"/>
      <c r="J16" s="21"/>
      <c r="K16" s="20"/>
      <c r="L16" s="18"/>
      <c r="M16" s="18"/>
      <c r="N16" s="18"/>
      <c r="O16" s="18"/>
      <c r="P16" s="18"/>
    </row>
    <row r="17" spans="1:32" ht="42" x14ac:dyDescent="0.35">
      <c r="A17" s="55" t="s">
        <v>24</v>
      </c>
      <c r="B17" s="369" t="s">
        <v>21</v>
      </c>
      <c r="C17" s="386"/>
      <c r="D17" s="387"/>
      <c r="E17" s="45" t="s">
        <v>25</v>
      </c>
      <c r="F17" s="369" t="s">
        <v>26</v>
      </c>
      <c r="G17" s="367"/>
      <c r="H17" s="367"/>
      <c r="I17" s="343"/>
      <c r="J17" s="369" t="s">
        <v>27</v>
      </c>
      <c r="K17" s="367"/>
      <c r="L17" s="367"/>
      <c r="M17" s="343"/>
      <c r="N17" s="369" t="s">
        <v>28</v>
      </c>
      <c r="O17" s="367"/>
      <c r="P17" s="343"/>
      <c r="AD17" s="1">
        <v>15000</v>
      </c>
      <c r="AF17" s="1">
        <v>25250</v>
      </c>
    </row>
    <row r="18" spans="1:32" ht="50.25" customHeight="1" x14ac:dyDescent="0.3">
      <c r="A18" s="224" t="s">
        <v>96</v>
      </c>
      <c r="B18" s="225"/>
      <c r="C18" s="226"/>
      <c r="D18" s="223"/>
      <c r="E18" s="224"/>
      <c r="F18" s="223" t="s">
        <v>9</v>
      </c>
      <c r="G18" s="224" t="s">
        <v>10</v>
      </c>
      <c r="H18" s="224" t="s">
        <v>11</v>
      </c>
      <c r="I18" s="224" t="s">
        <v>12</v>
      </c>
      <c r="J18" s="224" t="s">
        <v>9</v>
      </c>
      <c r="K18" s="224" t="s">
        <v>10</v>
      </c>
      <c r="L18" s="224" t="s">
        <v>11</v>
      </c>
      <c r="M18" s="224" t="s">
        <v>12</v>
      </c>
      <c r="N18" s="328"/>
      <c r="O18" s="329"/>
      <c r="P18" s="330"/>
      <c r="AD18" s="1">
        <v>21900</v>
      </c>
      <c r="AF18" s="1">
        <v>25250</v>
      </c>
    </row>
    <row r="19" spans="1:32" ht="79.5" customHeight="1" x14ac:dyDescent="0.3">
      <c r="A19" s="321" t="s">
        <v>93</v>
      </c>
      <c r="B19" s="388" t="s">
        <v>142</v>
      </c>
      <c r="C19" s="388"/>
      <c r="D19" s="388"/>
      <c r="E19" s="109" t="s">
        <v>93</v>
      </c>
      <c r="F19" s="158" t="s">
        <v>93</v>
      </c>
      <c r="G19" s="158" t="s">
        <v>93</v>
      </c>
      <c r="H19" s="158" t="s">
        <v>93</v>
      </c>
      <c r="I19" s="239">
        <v>0</v>
      </c>
      <c r="J19" s="112">
        <v>0</v>
      </c>
      <c r="K19" s="286">
        <v>0</v>
      </c>
      <c r="L19" s="110">
        <v>0</v>
      </c>
      <c r="M19" s="133">
        <v>0</v>
      </c>
      <c r="N19" s="331"/>
      <c r="O19" s="332"/>
      <c r="P19" s="333"/>
      <c r="Z19" s="111" t="e">
        <f>#REF!-#REF!</f>
        <v>#REF!</v>
      </c>
      <c r="AD19" s="1">
        <v>15000</v>
      </c>
      <c r="AF19" s="1">
        <v>25250</v>
      </c>
    </row>
    <row r="20" spans="1:32" ht="7.5" customHeight="1" x14ac:dyDescent="0.35">
      <c r="A20" s="22"/>
      <c r="B20" s="22"/>
      <c r="C20" s="22"/>
      <c r="D20" s="23"/>
      <c r="E20" s="24"/>
      <c r="F20" s="24"/>
      <c r="G20" s="24"/>
      <c r="H20" s="25"/>
      <c r="I20" s="24"/>
      <c r="J20" s="25"/>
      <c r="K20" s="26"/>
      <c r="L20" s="27"/>
      <c r="M20" s="108"/>
      <c r="N20" s="27"/>
      <c r="O20" s="27"/>
      <c r="P20" s="27"/>
    </row>
    <row r="21" spans="1:32" ht="21" x14ac:dyDescent="0.35">
      <c r="A21" s="382" t="s">
        <v>29</v>
      </c>
      <c r="B21" s="382"/>
      <c r="C21" s="382"/>
      <c r="D21" s="382"/>
      <c r="E21" s="382"/>
      <c r="F21" s="382"/>
      <c r="G21" s="382"/>
      <c r="H21" s="382"/>
      <c r="I21" s="382"/>
      <c r="J21" s="382"/>
      <c r="K21" s="382"/>
      <c r="L21" s="382"/>
      <c r="M21" s="382"/>
      <c r="N21" s="382"/>
      <c r="O21" s="382"/>
      <c r="P21" s="382"/>
    </row>
    <row r="22" spans="1:32" ht="8.25" customHeight="1" x14ac:dyDescent="0.35">
      <c r="A22" s="18"/>
      <c r="B22" s="18"/>
      <c r="C22" s="18"/>
      <c r="D22" s="19"/>
      <c r="E22" s="20"/>
      <c r="F22" s="20"/>
      <c r="G22" s="20"/>
      <c r="H22" s="21"/>
      <c r="I22" s="20"/>
      <c r="J22" s="21"/>
      <c r="K22" s="20"/>
      <c r="L22" s="18"/>
      <c r="M22" s="18"/>
      <c r="N22" s="18"/>
      <c r="O22" s="18"/>
      <c r="P22" s="18"/>
    </row>
    <row r="23" spans="1:32" ht="29.25" customHeight="1" x14ac:dyDescent="0.35">
      <c r="A23" s="56"/>
      <c r="B23" s="57"/>
      <c r="C23" s="57"/>
      <c r="D23" s="57"/>
      <c r="E23" s="57"/>
      <c r="F23" s="57"/>
      <c r="G23" s="57"/>
      <c r="H23" s="57"/>
      <c r="I23" s="399" t="s">
        <v>19</v>
      </c>
      <c r="J23" s="400"/>
      <c r="K23" s="400"/>
      <c r="L23" s="400"/>
      <c r="M23" s="400"/>
      <c r="N23" s="400"/>
      <c r="O23" s="400"/>
      <c r="P23" s="401"/>
    </row>
    <row r="24" spans="1:32" ht="60" customHeight="1" x14ac:dyDescent="0.3">
      <c r="A24" s="389" t="s">
        <v>30</v>
      </c>
      <c r="B24" s="389"/>
      <c r="C24" s="389" t="s">
        <v>31</v>
      </c>
      <c r="D24" s="389"/>
      <c r="E24" s="389"/>
      <c r="F24" s="389"/>
      <c r="G24" s="389" t="s">
        <v>51</v>
      </c>
      <c r="H24" s="389"/>
      <c r="I24" s="389" t="s">
        <v>52</v>
      </c>
      <c r="J24" s="389"/>
      <c r="K24" s="389" t="s">
        <v>53</v>
      </c>
      <c r="L24" s="389" t="s">
        <v>54</v>
      </c>
      <c r="M24" s="389" t="s">
        <v>55</v>
      </c>
      <c r="N24" s="389"/>
      <c r="O24" s="389"/>
      <c r="P24" s="389" t="s">
        <v>56</v>
      </c>
    </row>
    <row r="25" spans="1:32" ht="46.5" customHeight="1" thickBot="1" x14ac:dyDescent="0.35">
      <c r="A25" s="390"/>
      <c r="B25" s="390"/>
      <c r="C25" s="390"/>
      <c r="D25" s="390"/>
      <c r="E25" s="390"/>
      <c r="F25" s="390"/>
      <c r="G25" s="390"/>
      <c r="H25" s="390"/>
      <c r="I25" s="390"/>
      <c r="J25" s="390"/>
      <c r="K25" s="404"/>
      <c r="L25" s="404"/>
      <c r="M25" s="390"/>
      <c r="N25" s="390"/>
      <c r="O25" s="390"/>
      <c r="P25" s="390"/>
    </row>
    <row r="26" spans="1:32" ht="40.5" customHeight="1" thickTop="1" thickBot="1" x14ac:dyDescent="0.4">
      <c r="A26" s="267"/>
      <c r="B26" s="268"/>
      <c r="C26" s="391"/>
      <c r="D26" s="391"/>
      <c r="E26" s="391"/>
      <c r="F26" s="391"/>
      <c r="G26" s="392"/>
      <c r="H26" s="393"/>
      <c r="I26" s="392"/>
      <c r="J26" s="392"/>
      <c r="K26" s="265"/>
      <c r="L26" s="271"/>
      <c r="M26" s="393"/>
      <c r="N26" s="393"/>
      <c r="O26" s="393"/>
      <c r="P26" s="284"/>
    </row>
    <row r="27" spans="1:32" ht="36" customHeight="1" thickTop="1" thickBot="1" x14ac:dyDescent="0.4">
      <c r="A27" s="267"/>
      <c r="B27" s="268"/>
      <c r="C27" s="391"/>
      <c r="D27" s="391"/>
      <c r="E27" s="391"/>
      <c r="F27" s="391"/>
      <c r="G27" s="393"/>
      <c r="H27" s="393"/>
      <c r="I27" s="392"/>
      <c r="J27" s="392"/>
      <c r="K27" s="265"/>
      <c r="L27" s="266"/>
      <c r="M27" s="393"/>
      <c r="N27" s="393"/>
      <c r="O27" s="393"/>
      <c r="P27" s="264"/>
    </row>
    <row r="28" spans="1:32" ht="36" customHeight="1" thickTop="1" thickBot="1" x14ac:dyDescent="0.4">
      <c r="A28" s="267"/>
      <c r="B28" s="268"/>
      <c r="C28" s="391"/>
      <c r="D28" s="391"/>
      <c r="E28" s="391"/>
      <c r="F28" s="391"/>
      <c r="G28" s="392"/>
      <c r="H28" s="393"/>
      <c r="I28" s="392"/>
      <c r="J28" s="392"/>
      <c r="K28" s="285"/>
      <c r="L28" s="271"/>
      <c r="M28" s="393"/>
      <c r="N28" s="393"/>
      <c r="O28" s="393"/>
      <c r="P28" s="264"/>
      <c r="S28" s="306">
        <f>+K28-L28</f>
        <v>0</v>
      </c>
    </row>
    <row r="29" spans="1:32" ht="36" customHeight="1" thickTop="1" thickBot="1" x14ac:dyDescent="0.4">
      <c r="A29" s="267"/>
      <c r="B29" s="268"/>
      <c r="C29" s="391"/>
      <c r="D29" s="391"/>
      <c r="E29" s="391"/>
      <c r="F29" s="391"/>
      <c r="G29" s="393"/>
      <c r="H29" s="393"/>
      <c r="I29" s="392"/>
      <c r="J29" s="392"/>
      <c r="K29" s="265"/>
      <c r="L29" s="271"/>
      <c r="M29" s="393"/>
      <c r="N29" s="393"/>
      <c r="O29" s="393"/>
      <c r="P29" s="264"/>
    </row>
    <row r="30" spans="1:32" ht="46.5" customHeight="1" thickTop="1" thickBot="1" x14ac:dyDescent="0.4">
      <c r="A30" s="267"/>
      <c r="B30" s="268"/>
      <c r="C30" s="394"/>
      <c r="D30" s="394"/>
      <c r="E30" s="394"/>
      <c r="F30" s="394"/>
      <c r="G30" s="393"/>
      <c r="H30" s="393"/>
      <c r="I30" s="392"/>
      <c r="J30" s="392"/>
      <c r="K30" s="265"/>
      <c r="L30" s="265"/>
      <c r="M30" s="393"/>
      <c r="N30" s="393"/>
      <c r="O30" s="393"/>
      <c r="P30" s="264"/>
    </row>
    <row r="31" spans="1:32" ht="36" hidden="1" customHeight="1" thickTop="1" thickBot="1" x14ac:dyDescent="0.4">
      <c r="A31" s="267"/>
      <c r="B31" s="268"/>
      <c r="C31" s="391"/>
      <c r="D31" s="391"/>
      <c r="E31" s="391"/>
      <c r="F31" s="391"/>
      <c r="G31" s="265"/>
      <c r="H31" s="265"/>
      <c r="I31" s="271"/>
      <c r="J31" s="311"/>
      <c r="K31" s="266"/>
      <c r="L31" s="266"/>
      <c r="M31" s="393"/>
      <c r="N31" s="393"/>
      <c r="O31" s="393"/>
      <c r="P31" s="264"/>
    </row>
    <row r="32" spans="1:32" ht="36" hidden="1" customHeight="1" thickTop="1" thickBot="1" x14ac:dyDescent="0.4">
      <c r="A32" s="269"/>
      <c r="B32" s="270"/>
      <c r="C32" s="391"/>
      <c r="D32" s="391"/>
      <c r="E32" s="391"/>
      <c r="F32" s="391"/>
      <c r="G32" s="265"/>
      <c r="H32" s="265"/>
      <c r="I32" s="271"/>
      <c r="J32" s="311"/>
      <c r="K32" s="266"/>
      <c r="L32" s="266"/>
      <c r="M32" s="393"/>
      <c r="N32" s="393"/>
      <c r="O32" s="393"/>
      <c r="P32" s="264"/>
    </row>
    <row r="33" spans="1:16" ht="36" hidden="1" customHeight="1" thickTop="1" thickBot="1" x14ac:dyDescent="0.4">
      <c r="A33" s="267"/>
      <c r="B33" s="268"/>
      <c r="C33" s="391"/>
      <c r="D33" s="391"/>
      <c r="E33" s="391"/>
      <c r="F33" s="391"/>
      <c r="G33" s="393"/>
      <c r="H33" s="393"/>
      <c r="I33" s="392"/>
      <c r="J33" s="392"/>
      <c r="K33" s="266"/>
      <c r="L33" s="265"/>
      <c r="M33" s="393"/>
      <c r="N33" s="393"/>
      <c r="O33" s="393"/>
      <c r="P33" s="264"/>
    </row>
    <row r="34" spans="1:16" ht="36" customHeight="1" thickTop="1" x14ac:dyDescent="0.35">
      <c r="A34" s="395"/>
      <c r="B34" s="395"/>
      <c r="C34" s="395"/>
      <c r="D34" s="74"/>
      <c r="E34" s="31"/>
      <c r="F34" s="398"/>
      <c r="G34" s="398"/>
      <c r="H34" s="37"/>
      <c r="I34" s="31"/>
      <c r="J34" s="37"/>
      <c r="K34" s="73"/>
      <c r="L34" s="398"/>
      <c r="M34" s="398"/>
      <c r="N34" s="398"/>
      <c r="O34" s="29"/>
      <c r="P34" s="29"/>
    </row>
    <row r="35" spans="1:16" ht="13.5" customHeight="1" x14ac:dyDescent="0.35">
      <c r="A35" s="22"/>
      <c r="B35" s="22"/>
      <c r="C35" s="22"/>
      <c r="D35" s="23"/>
      <c r="E35" s="24"/>
      <c r="F35" s="24"/>
      <c r="G35" s="24"/>
      <c r="H35" s="25"/>
      <c r="I35" s="24"/>
      <c r="J35" s="25"/>
      <c r="K35" s="26"/>
      <c r="L35" s="27"/>
      <c r="M35" s="27"/>
      <c r="N35" s="27"/>
      <c r="O35" s="27"/>
      <c r="P35" s="27"/>
    </row>
    <row r="36" spans="1:16" ht="25.5" customHeight="1" x14ac:dyDescent="0.35">
      <c r="A36" s="355" t="s">
        <v>32</v>
      </c>
      <c r="B36" s="356"/>
      <c r="C36" s="356"/>
      <c r="D36" s="356"/>
      <c r="E36" s="356"/>
      <c r="F36" s="356"/>
      <c r="G36" s="356"/>
      <c r="H36" s="356"/>
      <c r="I36" s="356"/>
      <c r="J36" s="356"/>
      <c r="K36" s="356"/>
      <c r="L36" s="356"/>
      <c r="M36" s="356"/>
      <c r="N36" s="356"/>
      <c r="O36" s="356"/>
      <c r="P36" s="357"/>
    </row>
    <row r="37" spans="1:16" ht="12.75" customHeight="1" x14ac:dyDescent="0.35">
      <c r="A37" s="48"/>
      <c r="B37" s="49"/>
      <c r="C37" s="49"/>
      <c r="D37" s="50"/>
      <c r="E37" s="51"/>
      <c r="F37" s="51"/>
      <c r="G37" s="51"/>
      <c r="H37" s="52"/>
      <c r="I37" s="20"/>
      <c r="J37" s="21"/>
      <c r="K37" s="20"/>
      <c r="L37" s="18"/>
      <c r="M37" s="18"/>
      <c r="N37" s="18"/>
      <c r="O37" s="18"/>
      <c r="P37" s="18"/>
    </row>
    <row r="38" spans="1:16" ht="21" customHeight="1" x14ac:dyDescent="0.35">
      <c r="A38" s="28" t="s">
        <v>5</v>
      </c>
      <c r="B38" s="29"/>
      <c r="C38" s="29"/>
      <c r="D38" s="30"/>
      <c r="E38" s="31"/>
      <c r="F38" s="31"/>
      <c r="G38" s="31"/>
      <c r="H38" s="32"/>
      <c r="I38" s="358" t="s">
        <v>35</v>
      </c>
      <c r="J38" s="359"/>
      <c r="K38" s="359"/>
      <c r="L38" s="359"/>
      <c r="M38" s="359"/>
      <c r="N38" s="359"/>
      <c r="O38" s="359"/>
      <c r="P38" s="360"/>
    </row>
    <row r="39" spans="1:16" ht="31.5" customHeight="1" x14ac:dyDescent="0.35">
      <c r="A39" s="366" t="s">
        <v>33</v>
      </c>
      <c r="B39" s="367"/>
      <c r="C39" s="367"/>
      <c r="D39" s="367"/>
      <c r="E39" s="343"/>
      <c r="F39" s="29"/>
      <c r="G39" s="29"/>
      <c r="H39" s="35"/>
      <c r="I39" s="36"/>
      <c r="J39" s="37"/>
      <c r="K39" s="31"/>
      <c r="L39" s="29"/>
      <c r="M39" s="29"/>
      <c r="N39" s="29"/>
      <c r="O39" s="29"/>
      <c r="P39" s="35"/>
    </row>
    <row r="40" spans="1:16" ht="56.25" customHeight="1" x14ac:dyDescent="0.35">
      <c r="A40" s="341" t="s">
        <v>6</v>
      </c>
      <c r="B40" s="341"/>
      <c r="C40" s="341"/>
      <c r="D40" s="341" t="s">
        <v>7</v>
      </c>
      <c r="E40" s="341"/>
      <c r="F40" s="31"/>
      <c r="G40" s="31"/>
      <c r="H40" s="32"/>
      <c r="I40" s="36"/>
      <c r="J40" s="37"/>
      <c r="K40" s="31"/>
      <c r="L40" s="29"/>
      <c r="M40" s="29"/>
      <c r="N40" s="29"/>
      <c r="O40" s="29"/>
      <c r="P40" s="35"/>
    </row>
    <row r="41" spans="1:16" ht="45" customHeight="1" x14ac:dyDescent="0.35">
      <c r="A41" s="362">
        <v>0</v>
      </c>
      <c r="B41" s="363"/>
      <c r="C41" s="364"/>
      <c r="D41" s="365">
        <v>0</v>
      </c>
      <c r="E41" s="342"/>
      <c r="F41" s="396" t="s">
        <v>14</v>
      </c>
      <c r="G41" s="397"/>
      <c r="H41" s="240">
        <f>A45-A41</f>
        <v>0</v>
      </c>
      <c r="I41" s="42"/>
      <c r="J41" s="43"/>
      <c r="K41" s="40"/>
      <c r="L41" s="39"/>
      <c r="M41" s="39"/>
      <c r="N41" s="39"/>
      <c r="O41" s="39"/>
      <c r="P41" s="44"/>
    </row>
    <row r="42" spans="1:16" ht="18.75" customHeight="1" x14ac:dyDescent="0.35">
      <c r="A42" s="33"/>
      <c r="B42" s="34"/>
      <c r="C42" s="34"/>
      <c r="D42" s="38"/>
      <c r="E42" s="38"/>
      <c r="F42" s="344" t="s">
        <v>15</v>
      </c>
      <c r="G42" s="345"/>
      <c r="H42" s="32"/>
      <c r="I42" s="361" t="s">
        <v>36</v>
      </c>
      <c r="J42" s="359"/>
      <c r="K42" s="359"/>
      <c r="L42" s="359"/>
      <c r="M42" s="359"/>
      <c r="N42" s="359"/>
      <c r="O42" s="359"/>
      <c r="P42" s="360"/>
    </row>
    <row r="43" spans="1:16" ht="33" customHeight="1" x14ac:dyDescent="0.3">
      <c r="A43" s="368" t="s">
        <v>34</v>
      </c>
      <c r="B43" s="368"/>
      <c r="C43" s="368"/>
      <c r="D43" s="368"/>
      <c r="E43" s="369"/>
      <c r="F43" s="346"/>
      <c r="G43" s="347"/>
      <c r="H43" s="229">
        <f>+D45-D41</f>
        <v>0</v>
      </c>
      <c r="I43" s="370" t="s">
        <v>145</v>
      </c>
      <c r="J43" s="371"/>
      <c r="K43" s="371"/>
      <c r="L43" s="371"/>
      <c r="M43" s="371"/>
      <c r="N43" s="371"/>
      <c r="O43" s="371"/>
      <c r="P43" s="372"/>
    </row>
    <row r="44" spans="1:16" ht="56.25" customHeight="1" x14ac:dyDescent="0.35">
      <c r="A44" s="338" t="s">
        <v>6</v>
      </c>
      <c r="B44" s="339"/>
      <c r="C44" s="340"/>
      <c r="D44" s="341" t="s">
        <v>7</v>
      </c>
      <c r="E44" s="341"/>
      <c r="F44" s="31"/>
      <c r="G44" s="31"/>
      <c r="H44" s="32"/>
      <c r="I44" s="370"/>
      <c r="J44" s="371"/>
      <c r="K44" s="371"/>
      <c r="L44" s="371"/>
      <c r="M44" s="371"/>
      <c r="N44" s="371"/>
      <c r="O44" s="371"/>
      <c r="P44" s="372"/>
    </row>
    <row r="45" spans="1:16" ht="56.25" customHeight="1" x14ac:dyDescent="0.35">
      <c r="A45" s="362">
        <v>0</v>
      </c>
      <c r="B45" s="363"/>
      <c r="C45" s="364"/>
      <c r="D45" s="342">
        <v>0</v>
      </c>
      <c r="E45" s="343"/>
      <c r="F45" s="40"/>
      <c r="G45" s="40"/>
      <c r="H45" s="41"/>
      <c r="I45" s="373"/>
      <c r="J45" s="374"/>
      <c r="K45" s="374"/>
      <c r="L45" s="374"/>
      <c r="M45" s="374"/>
      <c r="N45" s="374"/>
      <c r="O45" s="374"/>
      <c r="P45" s="375"/>
    </row>
    <row r="46" spans="1:16" ht="56.25" customHeight="1" x14ac:dyDescent="0.35">
      <c r="A46" s="54" t="s">
        <v>18</v>
      </c>
      <c r="B46" s="29"/>
      <c r="C46" s="29"/>
      <c r="D46" s="30"/>
      <c r="E46" s="31"/>
      <c r="F46" s="31"/>
      <c r="G46" s="31"/>
      <c r="H46" s="37"/>
      <c r="I46" s="31"/>
      <c r="J46" s="37"/>
      <c r="K46" s="31"/>
      <c r="L46" s="29"/>
      <c r="M46" s="29"/>
      <c r="N46" s="29"/>
      <c r="O46" s="29"/>
      <c r="P46" s="29"/>
    </row>
    <row r="47" spans="1:16" ht="56.25" customHeight="1" x14ac:dyDescent="0.35">
      <c r="A47" s="350" t="s">
        <v>63</v>
      </c>
      <c r="B47" s="351"/>
      <c r="C47" s="351"/>
      <c r="D47" s="351"/>
      <c r="E47" s="351"/>
      <c r="F47" s="351"/>
      <c r="G47" s="351"/>
      <c r="H47" s="351"/>
      <c r="I47" s="31"/>
      <c r="J47" s="37"/>
      <c r="K47" s="31"/>
      <c r="L47" s="29"/>
      <c r="M47" s="29"/>
      <c r="N47" s="29"/>
      <c r="O47" s="29"/>
      <c r="P47" s="29"/>
    </row>
    <row r="48" spans="1:16" ht="56.25" customHeight="1" x14ac:dyDescent="0.35">
      <c r="A48" s="338" t="s">
        <v>123</v>
      </c>
      <c r="B48" s="339"/>
      <c r="C48" s="340"/>
      <c r="D48" s="341" t="s">
        <v>124</v>
      </c>
      <c r="E48" s="341"/>
      <c r="F48" s="341"/>
      <c r="G48" s="348" t="s">
        <v>124</v>
      </c>
      <c r="H48" s="349"/>
      <c r="I48" s="307"/>
      <c r="J48" s="37"/>
      <c r="K48" s="31"/>
      <c r="L48" s="29"/>
      <c r="M48" s="29"/>
      <c r="N48" s="29"/>
      <c r="O48" s="29"/>
      <c r="P48" s="29"/>
    </row>
    <row r="49" spans="1:24" ht="56.25" customHeight="1" x14ac:dyDescent="0.35">
      <c r="A49" s="342">
        <v>0</v>
      </c>
      <c r="B49" s="379"/>
      <c r="C49" s="380"/>
      <c r="D49" s="376">
        <v>0</v>
      </c>
      <c r="E49" s="377"/>
      <c r="F49" s="378"/>
      <c r="G49" s="402">
        <f>+D49/I49</f>
        <v>0</v>
      </c>
      <c r="H49" s="403"/>
      <c r="I49" s="308">
        <f>150000000*7.83</f>
        <v>1174500000</v>
      </c>
      <c r="J49" s="37"/>
      <c r="K49" s="31"/>
      <c r="L49" s="29"/>
      <c r="M49" s="29"/>
      <c r="N49" s="29"/>
      <c r="O49" s="29"/>
      <c r="P49" s="29"/>
      <c r="T49" s="1">
        <v>150000000</v>
      </c>
      <c r="W49" s="1">
        <v>150000000</v>
      </c>
      <c r="X49" s="1">
        <f>W49*7.83</f>
        <v>1174500000</v>
      </c>
    </row>
    <row r="50" spans="1:24" ht="56.25" customHeight="1" x14ac:dyDescent="0.3">
      <c r="T50" s="1">
        <f>T49*7.7474</f>
        <v>1162110000</v>
      </c>
    </row>
    <row r="51" spans="1:24" ht="56.25" customHeight="1" x14ac:dyDescent="0.3">
      <c r="B51" s="53"/>
      <c r="C51" s="14"/>
      <c r="D51" s="14"/>
      <c r="E51" s="14"/>
      <c r="F51" s="15"/>
      <c r="G51" s="1"/>
      <c r="H51" s="1"/>
      <c r="I51" s="1"/>
      <c r="J51" s="53"/>
      <c r="K51" s="14"/>
      <c r="L51" s="14"/>
      <c r="M51" s="14"/>
      <c r="N51" s="14"/>
      <c r="O51" s="15"/>
    </row>
    <row r="52" spans="1:24" ht="56.25" customHeight="1" x14ac:dyDescent="0.3">
      <c r="B52" s="352" t="s">
        <v>16</v>
      </c>
      <c r="C52" s="353"/>
      <c r="D52" s="353"/>
      <c r="E52" s="353"/>
      <c r="F52" s="354"/>
      <c r="J52" s="352" t="s">
        <v>17</v>
      </c>
      <c r="K52" s="353"/>
      <c r="L52" s="353"/>
      <c r="M52" s="353"/>
      <c r="N52" s="353"/>
      <c r="O52" s="354"/>
    </row>
  </sheetData>
  <mergeCells count="79">
    <mergeCell ref="G49:H49"/>
    <mergeCell ref="M30:O30"/>
    <mergeCell ref="C31:F31"/>
    <mergeCell ref="G33:H33"/>
    <mergeCell ref="M27:O27"/>
    <mergeCell ref="I27:J27"/>
    <mergeCell ref="I29:J29"/>
    <mergeCell ref="M31:O31"/>
    <mergeCell ref="M32:O32"/>
    <mergeCell ref="M33:O33"/>
    <mergeCell ref="L34:N34"/>
    <mergeCell ref="I28:J28"/>
    <mergeCell ref="M28:O28"/>
    <mergeCell ref="I23:P23"/>
    <mergeCell ref="C26:F26"/>
    <mergeCell ref="K24:K25"/>
    <mergeCell ref="L24:L25"/>
    <mergeCell ref="M24:O25"/>
    <mergeCell ref="M26:O26"/>
    <mergeCell ref="C29:F29"/>
    <mergeCell ref="P24:P25"/>
    <mergeCell ref="I24:J25"/>
    <mergeCell ref="I33:J33"/>
    <mergeCell ref="M29:O29"/>
    <mergeCell ref="I30:J30"/>
    <mergeCell ref="I26:J26"/>
    <mergeCell ref="G29:H29"/>
    <mergeCell ref="G30:H30"/>
    <mergeCell ref="C30:F30"/>
    <mergeCell ref="A34:C34"/>
    <mergeCell ref="F41:G41"/>
    <mergeCell ref="F34:G34"/>
    <mergeCell ref="D40:E40"/>
    <mergeCell ref="C32:F32"/>
    <mergeCell ref="C33:F33"/>
    <mergeCell ref="G24:H25"/>
    <mergeCell ref="C24:F25"/>
    <mergeCell ref="A24:B25"/>
    <mergeCell ref="C27:F27"/>
    <mergeCell ref="C28:F28"/>
    <mergeCell ref="G28:H28"/>
    <mergeCell ref="G26:H26"/>
    <mergeCell ref="G27:H27"/>
    <mergeCell ref="A2:P2"/>
    <mergeCell ref="A15:P15"/>
    <mergeCell ref="A21:P21"/>
    <mergeCell ref="A6:B6"/>
    <mergeCell ref="A8:B8"/>
    <mergeCell ref="A9:B9"/>
    <mergeCell ref="A10:B10"/>
    <mergeCell ref="J17:M17"/>
    <mergeCell ref="N17:P17"/>
    <mergeCell ref="E6:P13"/>
    <mergeCell ref="B17:D17"/>
    <mergeCell ref="F17:I17"/>
    <mergeCell ref="B19:D19"/>
    <mergeCell ref="A4:P4"/>
    <mergeCell ref="B52:F52"/>
    <mergeCell ref="J52:O52"/>
    <mergeCell ref="A36:P36"/>
    <mergeCell ref="I38:P38"/>
    <mergeCell ref="I42:P42"/>
    <mergeCell ref="A44:C44"/>
    <mergeCell ref="D44:E44"/>
    <mergeCell ref="A41:C41"/>
    <mergeCell ref="D41:E41"/>
    <mergeCell ref="A39:E39"/>
    <mergeCell ref="A43:E43"/>
    <mergeCell ref="A40:C40"/>
    <mergeCell ref="I43:P45"/>
    <mergeCell ref="D49:F49"/>
    <mergeCell ref="A49:C49"/>
    <mergeCell ref="A45:C45"/>
    <mergeCell ref="A48:C48"/>
    <mergeCell ref="D48:F48"/>
    <mergeCell ref="D45:E45"/>
    <mergeCell ref="F42:G43"/>
    <mergeCell ref="G48:H48"/>
    <mergeCell ref="A47:H47"/>
  </mergeCells>
  <printOptions horizontalCentered="1"/>
  <pageMargins left="0.39370078740157483" right="0.11811023622047245" top="0.74803149606299213" bottom="0.74803149606299213" header="0.31496062992125984" footer="0.31496062992125984"/>
  <pageSetup scale="33" orientation="portrait" r:id="rId1"/>
  <rowBreaks count="1" manualBreakCount="1">
    <brk id="52"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
  <sheetViews>
    <sheetView view="pageBreakPreview" zoomScale="40" zoomScaleNormal="50" zoomScaleSheetLayoutView="40" workbookViewId="0">
      <selection activeCell="C6" sqref="C6"/>
    </sheetView>
  </sheetViews>
  <sheetFormatPr baseColWidth="10" defaultRowHeight="15" x14ac:dyDescent="0.25"/>
  <cols>
    <col min="1" max="1" width="35.85546875" style="206" customWidth="1"/>
    <col min="2" max="3" width="23.85546875" customWidth="1"/>
    <col min="4" max="4" width="11.28515625" customWidth="1"/>
    <col min="5" max="5" width="24.85546875" customWidth="1"/>
    <col min="6" max="11" width="24.28515625" customWidth="1"/>
    <col min="12" max="12" width="24.28515625" style="207" customWidth="1"/>
    <col min="13" max="13" width="30.85546875" bestFit="1" customWidth="1"/>
    <col min="14" max="14" width="30.5703125" bestFit="1" customWidth="1"/>
    <col min="15" max="17" width="24.28515625" customWidth="1"/>
    <col min="18" max="18" width="34.28515625" customWidth="1"/>
    <col min="19" max="19" width="24.28515625" style="207" customWidth="1"/>
    <col min="20" max="20" width="13.140625" customWidth="1"/>
    <col min="21" max="21" width="16" customWidth="1"/>
    <col min="22" max="22" width="17.42578125" customWidth="1"/>
    <col min="23" max="23" width="5" customWidth="1"/>
  </cols>
  <sheetData>
    <row r="1" spans="1:23" s="1" customFormat="1" ht="46.5" customHeight="1" x14ac:dyDescent="0.9">
      <c r="A1" s="447" t="s">
        <v>47</v>
      </c>
      <c r="B1" s="447"/>
      <c r="C1" s="447"/>
      <c r="D1" s="447"/>
      <c r="E1" s="447"/>
      <c r="F1" s="447"/>
      <c r="G1" s="447"/>
      <c r="H1" s="447"/>
      <c r="I1" s="447"/>
      <c r="J1" s="447"/>
      <c r="K1" s="447"/>
      <c r="L1" s="447"/>
      <c r="M1" s="447"/>
      <c r="N1" s="447"/>
      <c r="O1" s="447"/>
      <c r="P1" s="447"/>
      <c r="Q1" s="447"/>
      <c r="R1" s="447"/>
      <c r="S1" s="447"/>
      <c r="T1" s="447"/>
      <c r="U1" s="447"/>
      <c r="V1" s="447"/>
      <c r="W1" s="102"/>
    </row>
    <row r="2" spans="1:23" s="1" customFormat="1" ht="7.5" customHeight="1" x14ac:dyDescent="0.3">
      <c r="A2" s="113"/>
      <c r="B2" s="4"/>
      <c r="C2" s="4"/>
      <c r="D2" s="4"/>
      <c r="E2" s="4"/>
      <c r="F2" s="4"/>
      <c r="G2" s="4"/>
      <c r="H2" s="4"/>
      <c r="I2" s="4"/>
      <c r="J2" s="4"/>
      <c r="K2" s="4"/>
      <c r="L2" s="114"/>
      <c r="M2" s="4"/>
      <c r="N2" s="4"/>
      <c r="O2" s="4"/>
      <c r="P2" s="4"/>
      <c r="Q2" s="4"/>
      <c r="R2" s="4"/>
      <c r="S2" s="114"/>
      <c r="T2" s="4"/>
      <c r="U2" s="4"/>
      <c r="V2" s="4"/>
      <c r="W2" s="4"/>
    </row>
    <row r="3" spans="1:23" s="1" customFormat="1" ht="21" x14ac:dyDescent="0.35">
      <c r="A3" s="382" t="s">
        <v>45</v>
      </c>
      <c r="B3" s="382"/>
      <c r="C3" s="382"/>
      <c r="D3" s="382"/>
      <c r="E3" s="382"/>
      <c r="F3" s="382"/>
      <c r="G3" s="382"/>
      <c r="H3" s="382"/>
      <c r="I3" s="382"/>
      <c r="J3" s="382"/>
      <c r="K3" s="382"/>
      <c r="L3" s="382"/>
      <c r="M3" s="382"/>
      <c r="N3" s="382"/>
      <c r="O3" s="382"/>
      <c r="P3" s="382"/>
      <c r="Q3" s="382"/>
      <c r="R3" s="382"/>
      <c r="S3" s="382"/>
      <c r="T3" s="382"/>
      <c r="U3" s="382"/>
      <c r="V3" s="382"/>
      <c r="W3" s="103"/>
    </row>
    <row r="4" spans="1:23" s="1" customFormat="1" ht="26.25" x14ac:dyDescent="0.4">
      <c r="A4" s="448" t="s">
        <v>1</v>
      </c>
      <c r="B4" s="448"/>
      <c r="C4" s="58">
        <v>2025</v>
      </c>
      <c r="D4" s="13"/>
      <c r="G4" s="449" t="s">
        <v>8</v>
      </c>
      <c r="H4" s="449"/>
      <c r="I4" s="449"/>
      <c r="J4" s="449"/>
      <c r="K4" s="449"/>
      <c r="L4" s="449"/>
      <c r="M4" s="449"/>
      <c r="N4" s="449"/>
      <c r="O4" s="449"/>
      <c r="P4" s="449"/>
      <c r="Q4" s="449"/>
      <c r="R4" s="449"/>
      <c r="S4" s="449"/>
      <c r="T4" s="449"/>
      <c r="U4" s="449"/>
      <c r="V4" s="449"/>
      <c r="W4" s="83"/>
    </row>
    <row r="5" spans="1:23" s="1" customFormat="1" ht="26.25" x14ac:dyDescent="0.4">
      <c r="A5" s="115"/>
      <c r="B5" s="104" t="s">
        <v>20</v>
      </c>
      <c r="C5" s="58" t="s">
        <v>144</v>
      </c>
      <c r="D5" s="13"/>
      <c r="E5" s="61"/>
      <c r="F5" s="61"/>
      <c r="G5" s="449"/>
      <c r="H5" s="449"/>
      <c r="I5" s="449"/>
      <c r="J5" s="449"/>
      <c r="K5" s="449"/>
      <c r="L5" s="449"/>
      <c r="M5" s="449"/>
      <c r="N5" s="449"/>
      <c r="O5" s="449"/>
      <c r="P5" s="449"/>
      <c r="Q5" s="449"/>
      <c r="R5" s="449"/>
      <c r="S5" s="449"/>
      <c r="T5" s="449"/>
      <c r="U5" s="449"/>
      <c r="V5" s="449"/>
      <c r="W5" s="83"/>
    </row>
    <row r="6" spans="1:23" s="1" customFormat="1" ht="26.25" x14ac:dyDescent="0.4">
      <c r="A6" s="448" t="s">
        <v>3</v>
      </c>
      <c r="B6" s="448"/>
      <c r="C6" s="58">
        <v>11130008</v>
      </c>
      <c r="D6" s="13"/>
      <c r="E6" s="61"/>
      <c r="F6" s="61"/>
      <c r="G6" s="449"/>
      <c r="H6" s="449"/>
      <c r="I6" s="449"/>
      <c r="J6" s="449"/>
      <c r="K6" s="449"/>
      <c r="L6" s="449"/>
      <c r="M6" s="449"/>
      <c r="N6" s="449"/>
      <c r="O6" s="449"/>
      <c r="P6" s="449"/>
      <c r="Q6" s="449"/>
      <c r="R6" s="449"/>
      <c r="S6" s="449"/>
      <c r="T6" s="449"/>
      <c r="U6" s="449"/>
      <c r="V6" s="449"/>
      <c r="W6" s="83"/>
    </row>
    <row r="7" spans="1:23" s="1" customFormat="1" ht="26.25" x14ac:dyDescent="0.4">
      <c r="A7" s="448" t="s">
        <v>2</v>
      </c>
      <c r="B7" s="448"/>
      <c r="C7" s="58" t="s">
        <v>89</v>
      </c>
      <c r="D7" s="13"/>
      <c r="E7" s="61"/>
      <c r="F7" s="61"/>
      <c r="G7" s="449"/>
      <c r="H7" s="449"/>
      <c r="I7" s="449"/>
      <c r="J7" s="449"/>
      <c r="K7" s="449"/>
      <c r="L7" s="449"/>
      <c r="M7" s="449"/>
      <c r="N7" s="449"/>
      <c r="O7" s="449"/>
      <c r="P7" s="449"/>
      <c r="Q7" s="449"/>
      <c r="R7" s="449"/>
      <c r="S7" s="449"/>
      <c r="T7" s="449"/>
      <c r="U7" s="449"/>
      <c r="V7" s="449"/>
      <c r="W7" s="83"/>
    </row>
    <row r="8" spans="1:23" s="1" customFormat="1" ht="26.25" x14ac:dyDescent="0.3">
      <c r="A8" s="450" t="s">
        <v>4</v>
      </c>
      <c r="B8" s="450"/>
      <c r="C8" s="58" t="s">
        <v>90</v>
      </c>
      <c r="D8" s="6"/>
      <c r="E8" s="61"/>
      <c r="F8" s="61"/>
      <c r="G8" s="449"/>
      <c r="H8" s="449"/>
      <c r="I8" s="449"/>
      <c r="J8" s="449"/>
      <c r="K8" s="449"/>
      <c r="L8" s="449"/>
      <c r="M8" s="449"/>
      <c r="N8" s="449"/>
      <c r="O8" s="449"/>
      <c r="P8" s="449"/>
      <c r="Q8" s="449"/>
      <c r="R8" s="449"/>
      <c r="S8" s="449"/>
      <c r="T8" s="449"/>
      <c r="U8" s="449"/>
      <c r="V8" s="449"/>
      <c r="W8" s="83"/>
    </row>
    <row r="9" spans="1:23" s="1" customFormat="1" ht="26.25" x14ac:dyDescent="0.3">
      <c r="A9" s="116"/>
      <c r="B9" s="105" t="s">
        <v>13</v>
      </c>
      <c r="C9" s="58" t="s">
        <v>91</v>
      </c>
      <c r="D9" s="6"/>
      <c r="E9" s="61"/>
      <c r="F9" s="61"/>
      <c r="G9" s="449"/>
      <c r="H9" s="449"/>
      <c r="I9" s="449"/>
      <c r="J9" s="449"/>
      <c r="K9" s="449"/>
      <c r="L9" s="449"/>
      <c r="M9" s="449"/>
      <c r="N9" s="449"/>
      <c r="O9" s="449"/>
      <c r="P9" s="449"/>
      <c r="Q9" s="449"/>
      <c r="R9" s="449"/>
      <c r="S9" s="449"/>
      <c r="T9" s="449"/>
      <c r="U9" s="449"/>
      <c r="V9" s="449"/>
      <c r="W9" s="83"/>
    </row>
    <row r="10" spans="1:23" s="1" customFormat="1" ht="26.25" x14ac:dyDescent="0.4">
      <c r="A10" s="448" t="s">
        <v>40</v>
      </c>
      <c r="B10" s="448"/>
      <c r="C10" s="283">
        <v>43230</v>
      </c>
      <c r="D10" s="117"/>
      <c r="E10" s="61"/>
      <c r="F10" s="61"/>
      <c r="G10" s="449"/>
      <c r="H10" s="449"/>
      <c r="I10" s="449"/>
      <c r="J10" s="449"/>
      <c r="K10" s="449"/>
      <c r="L10" s="449"/>
      <c r="M10" s="449"/>
      <c r="N10" s="449"/>
      <c r="O10" s="449"/>
      <c r="P10" s="449"/>
      <c r="Q10" s="449"/>
      <c r="R10" s="449"/>
      <c r="S10" s="449"/>
      <c r="T10" s="449"/>
      <c r="U10" s="449"/>
      <c r="V10" s="449"/>
      <c r="W10" s="83"/>
    </row>
    <row r="11" spans="1:23" s="1" customFormat="1" ht="26.25" x14ac:dyDescent="0.4">
      <c r="A11" s="448" t="s">
        <v>41</v>
      </c>
      <c r="B11" s="448"/>
      <c r="C11" s="283">
        <v>45421</v>
      </c>
      <c r="D11" s="6"/>
      <c r="E11" s="61"/>
      <c r="F11" s="61"/>
      <c r="G11" s="449"/>
      <c r="H11" s="449"/>
      <c r="I11" s="449"/>
      <c r="J11" s="449"/>
      <c r="K11" s="449"/>
      <c r="L11" s="449"/>
      <c r="M11" s="449"/>
      <c r="N11" s="449"/>
      <c r="O11" s="449"/>
      <c r="P11" s="449"/>
      <c r="Q11" s="449"/>
      <c r="R11" s="449"/>
      <c r="S11" s="449"/>
      <c r="T11" s="449"/>
      <c r="U11" s="449"/>
      <c r="V11" s="449"/>
      <c r="W11" s="83"/>
    </row>
    <row r="13" spans="1:23" ht="21" x14ac:dyDescent="0.35">
      <c r="A13" s="382" t="s">
        <v>46</v>
      </c>
      <c r="B13" s="382"/>
      <c r="C13" s="382"/>
      <c r="D13" s="382"/>
      <c r="E13" s="382"/>
      <c r="F13" s="382"/>
      <c r="G13" s="382"/>
      <c r="H13" s="382"/>
      <c r="I13" s="382"/>
      <c r="J13" s="382"/>
      <c r="K13" s="382"/>
      <c r="L13" s="382"/>
      <c r="M13" s="382"/>
      <c r="N13" s="382"/>
      <c r="O13" s="382"/>
      <c r="P13" s="382"/>
      <c r="Q13" s="382"/>
      <c r="R13" s="382"/>
      <c r="S13" s="382"/>
      <c r="T13" s="382"/>
      <c r="U13" s="382"/>
      <c r="V13" s="382"/>
      <c r="W13" s="103"/>
    </row>
    <row r="14" spans="1:23" ht="21" x14ac:dyDescent="0.25">
      <c r="A14" s="405"/>
      <c r="B14" s="405"/>
      <c r="C14" s="405"/>
      <c r="D14" s="405"/>
      <c r="E14" s="405"/>
      <c r="F14" s="405"/>
      <c r="G14" s="405"/>
      <c r="H14" s="405"/>
      <c r="I14" s="405"/>
      <c r="J14" s="405"/>
      <c r="K14" s="405"/>
      <c r="L14" s="405"/>
      <c r="M14" s="405"/>
      <c r="N14" s="405"/>
      <c r="O14" s="405"/>
      <c r="P14" s="405"/>
      <c r="Q14" s="405"/>
      <c r="R14" s="405"/>
      <c r="S14" s="405"/>
      <c r="T14" s="405"/>
      <c r="U14" s="405"/>
      <c r="V14" s="405"/>
      <c r="W14" s="106"/>
    </row>
    <row r="15" spans="1:23" ht="34.5" thickBot="1" x14ac:dyDescent="0.55000000000000004">
      <c r="A15" s="118" t="s">
        <v>39</v>
      </c>
      <c r="B15" s="406">
        <v>2018</v>
      </c>
      <c r="C15" s="407"/>
      <c r="D15" s="407"/>
      <c r="E15" s="407"/>
      <c r="F15" s="407"/>
      <c r="G15" s="407"/>
      <c r="H15" s="407"/>
      <c r="I15" s="407"/>
      <c r="J15" s="407"/>
      <c r="K15" s="407"/>
      <c r="L15" s="407"/>
      <c r="M15" s="407"/>
      <c r="N15" s="407"/>
      <c r="O15" s="407"/>
      <c r="P15" s="407"/>
      <c r="Q15" s="407"/>
      <c r="R15" s="407"/>
      <c r="S15" s="407"/>
      <c r="T15" s="408"/>
      <c r="U15" s="409"/>
      <c r="V15" s="20"/>
      <c r="W15" s="20"/>
    </row>
    <row r="16" spans="1:23" ht="159" customHeight="1" thickBot="1" x14ac:dyDescent="0.3">
      <c r="A16" s="410" t="s">
        <v>42</v>
      </c>
      <c r="B16" s="413" t="s">
        <v>43</v>
      </c>
      <c r="C16" s="414"/>
      <c r="D16" s="415"/>
      <c r="E16" s="415" t="s">
        <v>44</v>
      </c>
      <c r="F16" s="422" t="s">
        <v>64</v>
      </c>
      <c r="G16" s="423"/>
      <c r="H16" s="424" t="s">
        <v>80</v>
      </c>
      <c r="I16" s="425"/>
      <c r="J16" s="424" t="s">
        <v>81</v>
      </c>
      <c r="K16" s="426"/>
      <c r="L16" s="425"/>
      <c r="M16" s="427" t="s">
        <v>82</v>
      </c>
      <c r="N16" s="428"/>
      <c r="O16" s="429"/>
      <c r="P16" s="430" t="s">
        <v>83</v>
      </c>
      <c r="Q16" s="431"/>
      <c r="R16" s="432" t="s">
        <v>84</v>
      </c>
      <c r="S16" s="433"/>
      <c r="T16" s="434" t="s">
        <v>85</v>
      </c>
      <c r="U16" s="435"/>
      <c r="V16" s="436"/>
    </row>
    <row r="17" spans="1:23" ht="30" customHeight="1" x14ac:dyDescent="0.25">
      <c r="A17" s="411"/>
      <c r="B17" s="416"/>
      <c r="C17" s="417"/>
      <c r="D17" s="418"/>
      <c r="E17" s="418"/>
      <c r="F17" s="443" t="s">
        <v>49</v>
      </c>
      <c r="G17" s="465" t="s">
        <v>48</v>
      </c>
      <c r="H17" s="467" t="s">
        <v>75</v>
      </c>
      <c r="I17" s="469" t="s">
        <v>76</v>
      </c>
      <c r="J17" s="471" t="s">
        <v>50</v>
      </c>
      <c r="K17" s="454" t="s">
        <v>38</v>
      </c>
      <c r="L17" s="473" t="s">
        <v>37</v>
      </c>
      <c r="M17" s="454" t="s">
        <v>50</v>
      </c>
      <c r="N17" s="454" t="s">
        <v>38</v>
      </c>
      <c r="O17" s="457" t="s">
        <v>37</v>
      </c>
      <c r="P17" s="459" t="s">
        <v>77</v>
      </c>
      <c r="Q17" s="461" t="s">
        <v>78</v>
      </c>
      <c r="R17" s="463" t="s">
        <v>79</v>
      </c>
      <c r="S17" s="445" t="s">
        <v>78</v>
      </c>
      <c r="T17" s="437"/>
      <c r="U17" s="438"/>
      <c r="V17" s="439"/>
    </row>
    <row r="18" spans="1:23" ht="66" customHeight="1" thickBot="1" x14ac:dyDescent="0.3">
      <c r="A18" s="412"/>
      <c r="B18" s="419"/>
      <c r="C18" s="420"/>
      <c r="D18" s="421"/>
      <c r="E18" s="421"/>
      <c r="F18" s="444"/>
      <c r="G18" s="466"/>
      <c r="H18" s="468"/>
      <c r="I18" s="470"/>
      <c r="J18" s="472"/>
      <c r="K18" s="456"/>
      <c r="L18" s="474"/>
      <c r="M18" s="455"/>
      <c r="N18" s="456"/>
      <c r="O18" s="458"/>
      <c r="P18" s="460"/>
      <c r="Q18" s="462"/>
      <c r="R18" s="464"/>
      <c r="S18" s="446"/>
      <c r="T18" s="440"/>
      <c r="U18" s="441"/>
      <c r="V18" s="442"/>
    </row>
    <row r="19" spans="1:23" s="128" customFormat="1" ht="21" x14ac:dyDescent="0.25">
      <c r="A19" s="119"/>
      <c r="B19" s="475"/>
      <c r="C19" s="476"/>
      <c r="D19" s="477"/>
      <c r="E19" s="120"/>
      <c r="F19" s="64"/>
      <c r="G19" s="65"/>
      <c r="H19" s="90"/>
      <c r="I19" s="91"/>
      <c r="J19" s="90"/>
      <c r="K19" s="47"/>
      <c r="L19" s="121"/>
      <c r="M19" s="122"/>
      <c r="N19" s="122"/>
      <c r="O19" s="123"/>
      <c r="P19" s="90"/>
      <c r="Q19" s="92"/>
      <c r="R19" s="93"/>
      <c r="S19" s="124"/>
      <c r="T19" s="125"/>
      <c r="U19" s="126"/>
      <c r="V19" s="127"/>
    </row>
    <row r="20" spans="1:23" s="128" customFormat="1" ht="21" x14ac:dyDescent="0.25">
      <c r="A20" s="119"/>
      <c r="B20" s="475"/>
      <c r="C20" s="476"/>
      <c r="D20" s="477"/>
      <c r="E20" s="120"/>
      <c r="F20" s="64"/>
      <c r="G20" s="65"/>
      <c r="H20" s="90"/>
      <c r="I20" s="91"/>
      <c r="J20" s="90"/>
      <c r="K20" s="47"/>
      <c r="L20" s="121"/>
      <c r="M20" s="122"/>
      <c r="N20" s="122"/>
      <c r="O20" s="123"/>
      <c r="P20" s="90"/>
      <c r="Q20" s="92"/>
      <c r="R20" s="93"/>
      <c r="S20" s="124"/>
      <c r="T20" s="125"/>
      <c r="U20" s="126"/>
      <c r="V20" s="127"/>
    </row>
    <row r="21" spans="1:23" s="128" customFormat="1" ht="21" x14ac:dyDescent="0.25">
      <c r="A21" s="119"/>
      <c r="B21" s="475"/>
      <c r="C21" s="476"/>
      <c r="D21" s="477"/>
      <c r="E21" s="120"/>
      <c r="F21" s="64"/>
      <c r="G21" s="65"/>
      <c r="H21" s="90"/>
      <c r="I21" s="91"/>
      <c r="J21" s="90"/>
      <c r="K21" s="47"/>
      <c r="L21" s="121"/>
      <c r="M21" s="122"/>
      <c r="N21" s="122"/>
      <c r="O21" s="123"/>
      <c r="P21" s="90"/>
      <c r="Q21" s="92"/>
      <c r="R21" s="93"/>
      <c r="S21" s="124"/>
      <c r="T21" s="125"/>
      <c r="U21" s="126"/>
      <c r="V21" s="127"/>
    </row>
    <row r="22" spans="1:23" ht="23.25" customHeight="1" x14ac:dyDescent="0.35">
      <c r="A22" s="130"/>
      <c r="B22" s="134"/>
      <c r="C22" s="134"/>
      <c r="D22" s="134"/>
      <c r="E22" s="131"/>
      <c r="F22" s="120"/>
      <c r="G22" s="135">
        <f>SUM(G19:G21)</f>
        <v>0</v>
      </c>
      <c r="H22" s="136"/>
      <c r="I22" s="136"/>
      <c r="J22" s="137"/>
      <c r="K22" s="137"/>
      <c r="L22" s="138"/>
      <c r="M22" s="139"/>
      <c r="N22" s="139"/>
      <c r="O22" s="140"/>
      <c r="P22" s="137"/>
      <c r="Q22" s="141"/>
      <c r="R22" s="142"/>
      <c r="S22" s="143"/>
      <c r="T22" s="144"/>
      <c r="U22" s="144"/>
      <c r="V22" s="145"/>
    </row>
    <row r="23" spans="1:23" ht="21.75" thickBot="1" x14ac:dyDescent="0.4">
      <c r="A23" s="451"/>
      <c r="B23" s="452"/>
      <c r="C23" s="452"/>
      <c r="D23" s="452"/>
      <c r="E23" s="452"/>
      <c r="F23" s="452"/>
      <c r="G23" s="452"/>
      <c r="H23" s="452"/>
      <c r="I23" s="452"/>
      <c r="J23" s="452"/>
      <c r="K23" s="452"/>
      <c r="L23" s="452"/>
      <c r="M23" s="452"/>
      <c r="N23" s="452"/>
      <c r="O23" s="452"/>
      <c r="P23" s="452"/>
      <c r="Q23" s="452"/>
      <c r="R23" s="452"/>
      <c r="S23" s="452"/>
      <c r="T23" s="452"/>
      <c r="U23" s="452"/>
      <c r="V23" s="453"/>
      <c r="W23" s="71"/>
    </row>
    <row r="24" spans="1:23" ht="34.5" thickBot="1" x14ac:dyDescent="0.55000000000000004">
      <c r="A24" s="118" t="s">
        <v>39</v>
      </c>
      <c r="B24" s="406">
        <v>2019</v>
      </c>
      <c r="C24" s="407"/>
      <c r="D24" s="407"/>
      <c r="E24" s="407"/>
      <c r="F24" s="407"/>
      <c r="G24" s="407"/>
      <c r="H24" s="407"/>
      <c r="I24" s="407"/>
      <c r="J24" s="407"/>
      <c r="K24" s="407"/>
      <c r="L24" s="407"/>
      <c r="M24" s="407"/>
      <c r="N24" s="407"/>
      <c r="O24" s="407"/>
      <c r="P24" s="407"/>
      <c r="Q24" s="407"/>
      <c r="R24" s="407"/>
      <c r="S24" s="407"/>
      <c r="T24" s="408"/>
      <c r="U24" s="409"/>
      <c r="V24" s="20"/>
      <c r="W24" s="20"/>
    </row>
    <row r="25" spans="1:23" ht="159" customHeight="1" thickBot="1" x14ac:dyDescent="0.3">
      <c r="A25" s="410" t="s">
        <v>42</v>
      </c>
      <c r="B25" s="413" t="s">
        <v>43</v>
      </c>
      <c r="C25" s="414"/>
      <c r="D25" s="415"/>
      <c r="E25" s="415" t="s">
        <v>44</v>
      </c>
      <c r="F25" s="422" t="s">
        <v>64</v>
      </c>
      <c r="G25" s="423"/>
      <c r="H25" s="424" t="s">
        <v>80</v>
      </c>
      <c r="I25" s="425"/>
      <c r="J25" s="424" t="s">
        <v>81</v>
      </c>
      <c r="K25" s="426"/>
      <c r="L25" s="425"/>
      <c r="M25" s="427" t="s">
        <v>82</v>
      </c>
      <c r="N25" s="428"/>
      <c r="O25" s="429"/>
      <c r="P25" s="430" t="s">
        <v>83</v>
      </c>
      <c r="Q25" s="431"/>
      <c r="R25" s="432" t="s">
        <v>84</v>
      </c>
      <c r="S25" s="433"/>
      <c r="T25" s="434" t="s">
        <v>85</v>
      </c>
      <c r="U25" s="435"/>
      <c r="V25" s="436"/>
      <c r="W25" s="68"/>
    </row>
    <row r="26" spans="1:23" ht="30" customHeight="1" x14ac:dyDescent="0.25">
      <c r="A26" s="411"/>
      <c r="B26" s="416"/>
      <c r="C26" s="417"/>
      <c r="D26" s="418"/>
      <c r="E26" s="418"/>
      <c r="F26" s="443" t="s">
        <v>49</v>
      </c>
      <c r="G26" s="465" t="s">
        <v>48</v>
      </c>
      <c r="H26" s="467" t="s">
        <v>75</v>
      </c>
      <c r="I26" s="469" t="s">
        <v>76</v>
      </c>
      <c r="J26" s="471" t="s">
        <v>50</v>
      </c>
      <c r="K26" s="454" t="s">
        <v>38</v>
      </c>
      <c r="L26" s="473" t="s">
        <v>37</v>
      </c>
      <c r="M26" s="454" t="s">
        <v>50</v>
      </c>
      <c r="N26" s="454" t="s">
        <v>38</v>
      </c>
      <c r="O26" s="457" t="s">
        <v>37</v>
      </c>
      <c r="P26" s="459" t="s">
        <v>77</v>
      </c>
      <c r="Q26" s="461" t="s">
        <v>78</v>
      </c>
      <c r="R26" s="463" t="s">
        <v>79</v>
      </c>
      <c r="S26" s="445" t="s">
        <v>78</v>
      </c>
      <c r="T26" s="437"/>
      <c r="U26" s="438"/>
      <c r="V26" s="439"/>
      <c r="W26" s="69"/>
    </row>
    <row r="27" spans="1:23" ht="66" customHeight="1" thickBot="1" x14ac:dyDescent="0.3">
      <c r="A27" s="412"/>
      <c r="B27" s="419"/>
      <c r="C27" s="420"/>
      <c r="D27" s="421"/>
      <c r="E27" s="421"/>
      <c r="F27" s="444"/>
      <c r="G27" s="466"/>
      <c r="H27" s="468"/>
      <c r="I27" s="470"/>
      <c r="J27" s="472"/>
      <c r="K27" s="456"/>
      <c r="L27" s="474"/>
      <c r="M27" s="455"/>
      <c r="N27" s="456"/>
      <c r="O27" s="458"/>
      <c r="P27" s="460"/>
      <c r="Q27" s="462"/>
      <c r="R27" s="464"/>
      <c r="S27" s="446"/>
      <c r="T27" s="440"/>
      <c r="U27" s="441"/>
      <c r="V27" s="442"/>
      <c r="W27" s="69"/>
    </row>
    <row r="28" spans="1:23" s="128" customFormat="1" ht="15" customHeight="1" x14ac:dyDescent="0.25">
      <c r="A28" s="228"/>
      <c r="B28" s="475"/>
      <c r="C28" s="476"/>
      <c r="D28" s="477"/>
      <c r="E28" s="120"/>
      <c r="F28" s="132"/>
      <c r="G28" s="149"/>
      <c r="H28" s="150"/>
      <c r="I28" s="151"/>
      <c r="J28" s="90"/>
      <c r="K28" s="47"/>
      <c r="L28" s="121"/>
      <c r="M28" s="152"/>
      <c r="N28" s="152"/>
      <c r="O28" s="153"/>
      <c r="P28" s="154"/>
      <c r="Q28" s="155"/>
      <c r="R28" s="93"/>
      <c r="S28" s="124"/>
      <c r="T28" s="125"/>
      <c r="U28" s="126"/>
      <c r="V28" s="127"/>
      <c r="W28" s="156"/>
    </row>
    <row r="29" spans="1:23" s="128" customFormat="1" ht="23.25" x14ac:dyDescent="0.25">
      <c r="A29" s="164"/>
      <c r="B29" s="478"/>
      <c r="C29" s="479"/>
      <c r="D29" s="480"/>
      <c r="E29" s="120"/>
      <c r="F29" s="64"/>
      <c r="G29" s="157"/>
      <c r="H29" s="150"/>
      <c r="I29" s="151"/>
      <c r="J29" s="165"/>
      <c r="K29" s="47"/>
      <c r="L29" s="138"/>
      <c r="M29" s="163"/>
      <c r="N29" s="152"/>
      <c r="O29" s="159"/>
      <c r="P29" s="154"/>
      <c r="Q29" s="155"/>
      <c r="R29" s="160"/>
      <c r="S29" s="161"/>
      <c r="T29" s="125"/>
      <c r="U29" s="126"/>
      <c r="V29" s="127"/>
      <c r="W29" s="156"/>
    </row>
    <row r="30" spans="1:23" ht="23.25" customHeight="1" thickBot="1" x14ac:dyDescent="0.5">
      <c r="A30" s="166"/>
      <c r="B30" s="481"/>
      <c r="C30" s="482"/>
      <c r="D30" s="483"/>
      <c r="E30" s="72"/>
      <c r="F30" s="66"/>
      <c r="G30" s="65"/>
      <c r="H30" s="94"/>
      <c r="I30" s="95"/>
      <c r="J30" s="167">
        <v>0</v>
      </c>
      <c r="K30" s="167">
        <v>0</v>
      </c>
      <c r="L30" s="168">
        <v>0</v>
      </c>
      <c r="M30" s="67"/>
      <c r="N30" s="169"/>
      <c r="O30" s="170"/>
      <c r="P30" s="171">
        <f>SUM(P28:P29)</f>
        <v>0</v>
      </c>
      <c r="Q30" s="159">
        <v>0</v>
      </c>
      <c r="R30" s="97"/>
      <c r="S30" s="172">
        <f t="shared" ref="S30" si="0">Q30</f>
        <v>0</v>
      </c>
      <c r="T30" s="98"/>
      <c r="U30" s="99"/>
      <c r="V30" s="100"/>
      <c r="W30" s="70"/>
    </row>
    <row r="31" spans="1:23" ht="35.25" customHeight="1" thickBot="1" x14ac:dyDescent="0.4">
      <c r="A31" s="173"/>
      <c r="B31" s="174"/>
      <c r="C31" s="174"/>
      <c r="D31" s="174"/>
      <c r="E31" s="174"/>
      <c r="F31" s="174"/>
      <c r="G31" s="174"/>
      <c r="H31" s="174"/>
      <c r="I31" s="174"/>
      <c r="J31" s="174"/>
      <c r="K31" s="174"/>
      <c r="L31" s="175"/>
      <c r="M31" s="176">
        <f t="shared" ref="M31:R31" si="1">SUM(M28:M30)</f>
        <v>0</v>
      </c>
      <c r="N31" s="176">
        <f t="shared" si="1"/>
        <v>0</v>
      </c>
      <c r="O31" s="176">
        <f t="shared" si="1"/>
        <v>0</v>
      </c>
      <c r="P31" s="176">
        <f t="shared" si="1"/>
        <v>0</v>
      </c>
      <c r="Q31" s="176">
        <f t="shared" si="1"/>
        <v>0</v>
      </c>
      <c r="R31" s="176">
        <f t="shared" si="1"/>
        <v>0</v>
      </c>
      <c r="S31" s="175"/>
      <c r="T31" s="177"/>
      <c r="U31" s="177"/>
      <c r="V31" s="178"/>
      <c r="W31" s="71"/>
    </row>
    <row r="32" spans="1:23" ht="34.5" thickBot="1" x14ac:dyDescent="0.55000000000000004">
      <c r="A32" s="118" t="s">
        <v>39</v>
      </c>
      <c r="B32" s="406">
        <v>2020</v>
      </c>
      <c r="C32" s="407"/>
      <c r="D32" s="407"/>
      <c r="E32" s="407"/>
      <c r="F32" s="407"/>
      <c r="G32" s="407"/>
      <c r="H32" s="407"/>
      <c r="I32" s="407"/>
      <c r="J32" s="407"/>
      <c r="K32" s="407"/>
      <c r="L32" s="407"/>
      <c r="M32" s="407"/>
      <c r="N32" s="407"/>
      <c r="O32" s="407"/>
      <c r="P32" s="407"/>
      <c r="Q32" s="407"/>
      <c r="R32" s="407"/>
      <c r="S32" s="407"/>
      <c r="T32" s="408"/>
      <c r="U32" s="409"/>
      <c r="V32" s="20"/>
      <c r="W32" s="71"/>
    </row>
    <row r="33" spans="1:23" ht="34.5" thickBot="1" x14ac:dyDescent="0.35">
      <c r="A33" s="410" t="s">
        <v>42</v>
      </c>
      <c r="B33" s="413" t="s">
        <v>43</v>
      </c>
      <c r="C33" s="414"/>
      <c r="D33" s="415"/>
      <c r="E33" s="415" t="s">
        <v>44</v>
      </c>
      <c r="F33" s="422" t="s">
        <v>64</v>
      </c>
      <c r="G33" s="423"/>
      <c r="H33" s="424" t="s">
        <v>80</v>
      </c>
      <c r="I33" s="425"/>
      <c r="J33" s="424" t="s">
        <v>81</v>
      </c>
      <c r="K33" s="426"/>
      <c r="L33" s="425"/>
      <c r="M33" s="427" t="s">
        <v>82</v>
      </c>
      <c r="N33" s="428"/>
      <c r="O33" s="429"/>
      <c r="P33" s="430" t="s">
        <v>83</v>
      </c>
      <c r="Q33" s="431"/>
      <c r="R33" s="432" t="s">
        <v>84</v>
      </c>
      <c r="S33" s="433"/>
      <c r="T33" s="434" t="s">
        <v>85</v>
      </c>
      <c r="U33" s="435"/>
      <c r="V33" s="436"/>
      <c r="W33" s="71"/>
    </row>
    <row r="34" spans="1:23" ht="18.75" x14ac:dyDescent="0.3">
      <c r="A34" s="411"/>
      <c r="B34" s="416"/>
      <c r="C34" s="417"/>
      <c r="D34" s="418"/>
      <c r="E34" s="418"/>
      <c r="F34" s="443" t="s">
        <v>49</v>
      </c>
      <c r="G34" s="465" t="s">
        <v>48</v>
      </c>
      <c r="H34" s="467" t="s">
        <v>75</v>
      </c>
      <c r="I34" s="469" t="s">
        <v>76</v>
      </c>
      <c r="J34" s="471" t="s">
        <v>50</v>
      </c>
      <c r="K34" s="454" t="s">
        <v>38</v>
      </c>
      <c r="L34" s="473" t="s">
        <v>37</v>
      </c>
      <c r="M34" s="454" t="s">
        <v>50</v>
      </c>
      <c r="N34" s="454" t="s">
        <v>38</v>
      </c>
      <c r="O34" s="457" t="s">
        <v>37</v>
      </c>
      <c r="P34" s="459" t="s">
        <v>77</v>
      </c>
      <c r="Q34" s="461" t="s">
        <v>78</v>
      </c>
      <c r="R34" s="463" t="s">
        <v>79</v>
      </c>
      <c r="S34" s="445" t="s">
        <v>78</v>
      </c>
      <c r="T34" s="437"/>
      <c r="U34" s="438"/>
      <c r="V34" s="439"/>
      <c r="W34" s="71"/>
    </row>
    <row r="35" spans="1:23" ht="50.25" customHeight="1" thickBot="1" x14ac:dyDescent="0.35">
      <c r="A35" s="412"/>
      <c r="B35" s="419"/>
      <c r="C35" s="420"/>
      <c r="D35" s="421"/>
      <c r="E35" s="421"/>
      <c r="F35" s="444"/>
      <c r="G35" s="466"/>
      <c r="H35" s="468"/>
      <c r="I35" s="470"/>
      <c r="J35" s="472"/>
      <c r="K35" s="456"/>
      <c r="L35" s="474"/>
      <c r="M35" s="455"/>
      <c r="N35" s="456"/>
      <c r="O35" s="458"/>
      <c r="P35" s="460"/>
      <c r="Q35" s="462"/>
      <c r="R35" s="464"/>
      <c r="S35" s="446"/>
      <c r="T35" s="440"/>
      <c r="U35" s="441"/>
      <c r="V35" s="442"/>
      <c r="W35" s="71"/>
    </row>
    <row r="36" spans="1:23" ht="38.25" customHeight="1" x14ac:dyDescent="0.3">
      <c r="A36" s="180"/>
      <c r="B36" s="475"/>
      <c r="C36" s="476"/>
      <c r="D36" s="477"/>
      <c r="E36" s="120"/>
      <c r="F36" s="132"/>
      <c r="G36" s="149"/>
      <c r="H36" s="150"/>
      <c r="I36" s="151"/>
      <c r="J36" s="90"/>
      <c r="K36" s="47"/>
      <c r="L36" s="121"/>
      <c r="M36" s="152"/>
      <c r="N36" s="152"/>
      <c r="O36" s="153"/>
      <c r="P36" s="154"/>
      <c r="Q36" s="179"/>
      <c r="R36" s="93"/>
      <c r="S36" s="124"/>
      <c r="T36" s="125"/>
      <c r="U36" s="126"/>
      <c r="V36" s="127"/>
      <c r="W36" s="71"/>
    </row>
    <row r="37" spans="1:23" ht="23.25" x14ac:dyDescent="0.25">
      <c r="A37" s="164"/>
      <c r="B37" s="478"/>
      <c r="C37" s="479"/>
      <c r="D37" s="480"/>
      <c r="E37" s="120"/>
      <c r="F37" s="64"/>
      <c r="G37" s="157"/>
      <c r="H37" s="150"/>
      <c r="I37" s="150"/>
      <c r="J37" s="181"/>
      <c r="K37" s="182"/>
      <c r="L37" s="138"/>
      <c r="M37" s="162"/>
      <c r="N37" s="152"/>
      <c r="O37" s="153"/>
      <c r="P37" s="154"/>
      <c r="Q37" s="179"/>
      <c r="R37" s="93"/>
      <c r="S37" s="124"/>
      <c r="T37" s="125"/>
      <c r="U37" s="126"/>
      <c r="V37" s="127"/>
    </row>
    <row r="38" spans="1:23" ht="29.25" thickBot="1" x14ac:dyDescent="0.5">
      <c r="A38" s="166"/>
      <c r="B38" s="481"/>
      <c r="C38" s="482"/>
      <c r="D38" s="483"/>
      <c r="E38" s="72"/>
      <c r="F38" s="66"/>
      <c r="G38" s="65"/>
      <c r="H38" s="94"/>
      <c r="I38" s="95"/>
      <c r="J38" s="63"/>
      <c r="K38" s="62"/>
      <c r="L38" s="168"/>
      <c r="M38" s="67"/>
      <c r="N38" s="169"/>
      <c r="O38" s="153"/>
      <c r="P38" s="63"/>
      <c r="Q38" s="96"/>
      <c r="R38" s="97"/>
      <c r="S38" s="172"/>
      <c r="T38" s="98"/>
      <c r="U38" s="99"/>
      <c r="V38" s="100"/>
    </row>
    <row r="39" spans="1:23" ht="21.75" thickBot="1" x14ac:dyDescent="0.4">
      <c r="A39" s="173"/>
      <c r="B39" s="174"/>
      <c r="C39" s="174"/>
      <c r="D39" s="174"/>
      <c r="E39" s="174"/>
      <c r="F39" s="174"/>
      <c r="G39" s="176">
        <f>SUM(G36:G37)</f>
        <v>0</v>
      </c>
      <c r="H39" s="174"/>
      <c r="I39" s="174"/>
      <c r="J39" s="174">
        <f>SUM(J36:J38)</f>
        <v>0</v>
      </c>
      <c r="K39" s="174">
        <f>SUM(K36:K38)</f>
        <v>0</v>
      </c>
      <c r="L39" s="175">
        <v>0</v>
      </c>
      <c r="M39" s="176">
        <f>SUM(M36:M38)</f>
        <v>0</v>
      </c>
      <c r="N39" s="176">
        <f>SUM(N36:N38)</f>
        <v>0</v>
      </c>
      <c r="O39" s="176">
        <f>SUM(O36:O38)</f>
        <v>0</v>
      </c>
      <c r="P39" s="183">
        <f>SUM(P36:P36)</f>
        <v>0</v>
      </c>
      <c r="Q39" s="184">
        <v>0</v>
      </c>
      <c r="R39" s="185">
        <f>SUM(R36:R38)</f>
        <v>0</v>
      </c>
      <c r="S39" s="175"/>
      <c r="T39" s="177"/>
      <c r="U39" s="177"/>
      <c r="V39" s="178"/>
    </row>
    <row r="40" spans="1:23" ht="34.5" thickBot="1" x14ac:dyDescent="0.55000000000000004">
      <c r="A40" s="118" t="s">
        <v>39</v>
      </c>
      <c r="B40" s="406">
        <v>2021</v>
      </c>
      <c r="C40" s="407"/>
      <c r="D40" s="407"/>
      <c r="E40" s="407"/>
      <c r="F40" s="407"/>
      <c r="G40" s="407"/>
      <c r="H40" s="407"/>
      <c r="I40" s="407"/>
      <c r="J40" s="407"/>
      <c r="K40" s="407"/>
      <c r="L40" s="407"/>
      <c r="M40" s="407"/>
      <c r="N40" s="407"/>
      <c r="O40" s="407"/>
      <c r="P40" s="407"/>
      <c r="Q40" s="407"/>
      <c r="R40" s="407"/>
      <c r="S40" s="407"/>
      <c r="T40" s="408"/>
      <c r="U40" s="409"/>
      <c r="V40" s="20"/>
    </row>
    <row r="41" spans="1:23" ht="34.5" customHeight="1" thickBot="1" x14ac:dyDescent="0.3">
      <c r="A41" s="410" t="s">
        <v>42</v>
      </c>
      <c r="B41" s="413" t="s">
        <v>43</v>
      </c>
      <c r="C41" s="414"/>
      <c r="D41" s="415"/>
      <c r="E41" s="415" t="s">
        <v>44</v>
      </c>
      <c r="F41" s="422" t="s">
        <v>64</v>
      </c>
      <c r="G41" s="423"/>
      <c r="H41" s="424" t="s">
        <v>80</v>
      </c>
      <c r="I41" s="425"/>
      <c r="J41" s="424" t="s">
        <v>81</v>
      </c>
      <c r="K41" s="426"/>
      <c r="L41" s="425"/>
      <c r="M41" s="427" t="s">
        <v>82</v>
      </c>
      <c r="N41" s="428"/>
      <c r="O41" s="429"/>
      <c r="P41" s="430" t="s">
        <v>83</v>
      </c>
      <c r="Q41" s="431"/>
      <c r="R41" s="432" t="s">
        <v>84</v>
      </c>
      <c r="S41" s="433"/>
      <c r="T41" s="434" t="s">
        <v>85</v>
      </c>
      <c r="U41" s="435"/>
      <c r="V41" s="436"/>
    </row>
    <row r="42" spans="1:23" ht="36.75" customHeight="1" x14ac:dyDescent="0.25">
      <c r="A42" s="411"/>
      <c r="B42" s="416"/>
      <c r="C42" s="417"/>
      <c r="D42" s="418"/>
      <c r="E42" s="418"/>
      <c r="F42" s="443" t="s">
        <v>49</v>
      </c>
      <c r="G42" s="465" t="s">
        <v>48</v>
      </c>
      <c r="H42" s="467" t="s">
        <v>75</v>
      </c>
      <c r="I42" s="469" t="s">
        <v>76</v>
      </c>
      <c r="J42" s="471" t="s">
        <v>50</v>
      </c>
      <c r="K42" s="454" t="s">
        <v>38</v>
      </c>
      <c r="L42" s="473" t="s">
        <v>37</v>
      </c>
      <c r="M42" s="454" t="s">
        <v>50</v>
      </c>
      <c r="N42" s="454" t="s">
        <v>38</v>
      </c>
      <c r="O42" s="457" t="s">
        <v>37</v>
      </c>
      <c r="P42" s="459" t="s">
        <v>77</v>
      </c>
      <c r="Q42" s="461" t="s">
        <v>78</v>
      </c>
      <c r="R42" s="463" t="s">
        <v>79</v>
      </c>
      <c r="S42" s="445" t="s">
        <v>78</v>
      </c>
      <c r="T42" s="437"/>
      <c r="U42" s="438"/>
      <c r="V42" s="439"/>
    </row>
    <row r="43" spans="1:23" ht="57" customHeight="1" thickBot="1" x14ac:dyDescent="0.3">
      <c r="A43" s="412"/>
      <c r="B43" s="419"/>
      <c r="C43" s="420"/>
      <c r="D43" s="421"/>
      <c r="E43" s="421"/>
      <c r="F43" s="444"/>
      <c r="G43" s="466"/>
      <c r="H43" s="468"/>
      <c r="I43" s="470"/>
      <c r="J43" s="472"/>
      <c r="K43" s="456"/>
      <c r="L43" s="474"/>
      <c r="M43" s="455"/>
      <c r="N43" s="456"/>
      <c r="O43" s="458"/>
      <c r="P43" s="460"/>
      <c r="Q43" s="462"/>
      <c r="R43" s="464"/>
      <c r="S43" s="446"/>
      <c r="T43" s="440"/>
      <c r="U43" s="441"/>
      <c r="V43" s="442"/>
    </row>
    <row r="44" spans="1:23" ht="23.25" x14ac:dyDescent="0.25">
      <c r="A44" s="335"/>
      <c r="B44" s="475"/>
      <c r="C44" s="476"/>
      <c r="D44" s="477"/>
      <c r="E44" s="120"/>
      <c r="F44" s="132"/>
      <c r="G44" s="149"/>
      <c r="H44" s="150"/>
      <c r="I44" s="150"/>
      <c r="J44" s="90"/>
      <c r="K44" s="47"/>
      <c r="L44" s="192"/>
      <c r="M44" s="162"/>
      <c r="N44" s="152"/>
      <c r="O44" s="193"/>
      <c r="P44" s="154"/>
      <c r="Q44" s="194"/>
      <c r="R44" s="93"/>
      <c r="S44" s="124"/>
      <c r="T44" s="125"/>
      <c r="U44" s="126"/>
      <c r="V44" s="127"/>
    </row>
    <row r="45" spans="1:23" ht="23.25" x14ac:dyDescent="0.25">
      <c r="A45" s="336"/>
      <c r="B45" s="475"/>
      <c r="C45" s="476"/>
      <c r="D45" s="477"/>
      <c r="E45" s="120"/>
      <c r="F45" s="132"/>
      <c r="G45" s="149"/>
      <c r="H45" s="150"/>
      <c r="I45" s="150"/>
      <c r="J45" s="90"/>
      <c r="K45" s="47"/>
      <c r="L45" s="192"/>
      <c r="M45" s="162"/>
      <c r="N45" s="152"/>
      <c r="O45" s="193"/>
      <c r="P45" s="154"/>
      <c r="Q45" s="194"/>
      <c r="R45" s="93"/>
      <c r="S45" s="124"/>
      <c r="T45" s="125"/>
      <c r="U45" s="126"/>
      <c r="V45" s="127"/>
    </row>
    <row r="46" spans="1:23" ht="23.25" x14ac:dyDescent="0.25">
      <c r="A46" s="336"/>
      <c r="B46" s="475"/>
      <c r="C46" s="476"/>
      <c r="D46" s="477"/>
      <c r="E46" s="120"/>
      <c r="F46" s="132"/>
      <c r="G46" s="149"/>
      <c r="H46" s="150"/>
      <c r="I46" s="150"/>
      <c r="J46" s="90"/>
      <c r="K46" s="47"/>
      <c r="L46" s="192"/>
      <c r="M46" s="162"/>
      <c r="N46" s="152"/>
      <c r="O46" s="193"/>
      <c r="P46" s="154"/>
      <c r="Q46" s="194"/>
      <c r="R46" s="93"/>
      <c r="S46" s="124"/>
      <c r="T46" s="125"/>
      <c r="U46" s="126"/>
      <c r="V46" s="127"/>
    </row>
    <row r="47" spans="1:23" ht="29.25" thickBot="1" x14ac:dyDescent="0.5">
      <c r="A47" s="166"/>
      <c r="B47" s="481"/>
      <c r="C47" s="482"/>
      <c r="D47" s="483"/>
      <c r="E47" s="72"/>
      <c r="F47" s="66"/>
      <c r="G47" s="65"/>
      <c r="H47" s="94"/>
      <c r="I47" s="95"/>
      <c r="J47" s="63"/>
      <c r="K47" s="62"/>
      <c r="L47" s="168"/>
      <c r="M47" s="198"/>
      <c r="N47" s="199"/>
      <c r="O47" s="200"/>
      <c r="P47" s="201"/>
      <c r="Q47" s="202"/>
      <c r="R47" s="97"/>
      <c r="S47" s="172"/>
      <c r="T47" s="98"/>
      <c r="U47" s="99"/>
      <c r="V47" s="100"/>
    </row>
    <row r="48" spans="1:23" ht="21.75" thickBot="1" x14ac:dyDescent="0.4">
      <c r="A48" s="173"/>
      <c r="B48" s="174"/>
      <c r="C48" s="174"/>
      <c r="D48" s="174"/>
      <c r="E48" s="174"/>
      <c r="F48" s="174"/>
      <c r="G48" s="176">
        <f>SUM(G44:G46)</f>
        <v>0</v>
      </c>
      <c r="H48" s="174"/>
      <c r="I48" s="174"/>
      <c r="J48" s="174">
        <f>SUM(J44:J47)</f>
        <v>0</v>
      </c>
      <c r="K48" s="174">
        <f>SUM(K44:K47)</f>
        <v>0</v>
      </c>
      <c r="L48" s="175">
        <v>0</v>
      </c>
      <c r="M48" s="176">
        <f>SUM(M44:M47)</f>
        <v>0</v>
      </c>
      <c r="N48" s="176">
        <f>SUM(N44:N47)</f>
        <v>0</v>
      </c>
      <c r="O48" s="203">
        <v>0</v>
      </c>
      <c r="P48" s="183">
        <f>SUM(P44:P46)</f>
        <v>0</v>
      </c>
      <c r="Q48" s="175">
        <v>0</v>
      </c>
      <c r="R48" s="185">
        <f>SUM(R44:R47)</f>
        <v>0</v>
      </c>
      <c r="S48" s="175">
        <v>0</v>
      </c>
      <c r="T48" s="177"/>
      <c r="U48" s="177"/>
      <c r="V48" s="178"/>
    </row>
    <row r="49" spans="1:22" ht="21" x14ac:dyDescent="0.35">
      <c r="A49" s="204"/>
      <c r="B49" s="101"/>
      <c r="C49" s="101"/>
      <c r="D49" s="101"/>
      <c r="E49" s="101"/>
      <c r="F49" s="101"/>
      <c r="G49" s="101"/>
      <c r="H49" s="101"/>
      <c r="I49" s="101"/>
      <c r="J49" s="101"/>
      <c r="K49" s="101"/>
      <c r="L49" s="205"/>
      <c r="M49" s="101"/>
      <c r="N49" s="101"/>
      <c r="O49" s="101"/>
      <c r="P49" s="101"/>
      <c r="Q49" s="101"/>
      <c r="R49" s="101"/>
      <c r="S49" s="205"/>
      <c r="T49" s="101"/>
      <c r="U49" s="101"/>
      <c r="V49" s="101"/>
    </row>
    <row r="50" spans="1:22" ht="34.5" thickBot="1" x14ac:dyDescent="0.55000000000000004">
      <c r="A50" s="118" t="s">
        <v>39</v>
      </c>
      <c r="B50" s="406">
        <v>2022</v>
      </c>
      <c r="C50" s="407"/>
      <c r="D50" s="407"/>
      <c r="E50" s="407"/>
      <c r="F50" s="407"/>
      <c r="G50" s="407"/>
      <c r="H50" s="407"/>
      <c r="I50" s="407"/>
      <c r="J50" s="407"/>
      <c r="K50" s="407"/>
      <c r="L50" s="407"/>
      <c r="M50" s="407"/>
      <c r="N50" s="407"/>
      <c r="O50" s="407"/>
      <c r="P50" s="407"/>
      <c r="Q50" s="407"/>
      <c r="R50" s="407"/>
      <c r="S50" s="407"/>
      <c r="T50" s="408"/>
      <c r="U50" s="409"/>
      <c r="V50" s="20"/>
    </row>
    <row r="51" spans="1:22" ht="34.5" thickBot="1" x14ac:dyDescent="0.3">
      <c r="A51" s="410" t="s">
        <v>42</v>
      </c>
      <c r="B51" s="413" t="s">
        <v>43</v>
      </c>
      <c r="C51" s="414"/>
      <c r="D51" s="415"/>
      <c r="E51" s="415" t="s">
        <v>44</v>
      </c>
      <c r="F51" s="422" t="s">
        <v>64</v>
      </c>
      <c r="G51" s="423"/>
      <c r="H51" s="424" t="s">
        <v>80</v>
      </c>
      <c r="I51" s="425"/>
      <c r="J51" s="424" t="s">
        <v>81</v>
      </c>
      <c r="K51" s="426"/>
      <c r="L51" s="425"/>
      <c r="M51" s="427" t="s">
        <v>82</v>
      </c>
      <c r="N51" s="428"/>
      <c r="O51" s="429"/>
      <c r="P51" s="430" t="s">
        <v>83</v>
      </c>
      <c r="Q51" s="431"/>
      <c r="R51" s="432" t="s">
        <v>84</v>
      </c>
      <c r="S51" s="433"/>
      <c r="T51" s="434" t="s">
        <v>85</v>
      </c>
      <c r="U51" s="435"/>
      <c r="V51" s="436"/>
    </row>
    <row r="52" spans="1:22" x14ac:dyDescent="0.25">
      <c r="A52" s="411"/>
      <c r="B52" s="416"/>
      <c r="C52" s="417"/>
      <c r="D52" s="418"/>
      <c r="E52" s="418"/>
      <c r="F52" s="443" t="s">
        <v>49</v>
      </c>
      <c r="G52" s="465" t="s">
        <v>48</v>
      </c>
      <c r="H52" s="467" t="s">
        <v>75</v>
      </c>
      <c r="I52" s="469" t="s">
        <v>76</v>
      </c>
      <c r="J52" s="471" t="s">
        <v>50</v>
      </c>
      <c r="K52" s="454" t="s">
        <v>38</v>
      </c>
      <c r="L52" s="473" t="s">
        <v>37</v>
      </c>
      <c r="M52" s="454" t="s">
        <v>50</v>
      </c>
      <c r="N52" s="454" t="s">
        <v>38</v>
      </c>
      <c r="O52" s="457" t="s">
        <v>37</v>
      </c>
      <c r="P52" s="459" t="s">
        <v>77</v>
      </c>
      <c r="Q52" s="461" t="s">
        <v>78</v>
      </c>
      <c r="R52" s="463" t="s">
        <v>79</v>
      </c>
      <c r="S52" s="445" t="s">
        <v>78</v>
      </c>
      <c r="T52" s="437"/>
      <c r="U52" s="438"/>
      <c r="V52" s="439"/>
    </row>
    <row r="53" spans="1:22" ht="45.75" customHeight="1" thickBot="1" x14ac:dyDescent="0.3">
      <c r="A53" s="412"/>
      <c r="B53" s="419"/>
      <c r="C53" s="420"/>
      <c r="D53" s="421"/>
      <c r="E53" s="421"/>
      <c r="F53" s="444"/>
      <c r="G53" s="466"/>
      <c r="H53" s="468"/>
      <c r="I53" s="470"/>
      <c r="J53" s="472"/>
      <c r="K53" s="456"/>
      <c r="L53" s="474"/>
      <c r="M53" s="455"/>
      <c r="N53" s="456"/>
      <c r="O53" s="458"/>
      <c r="P53" s="460"/>
      <c r="Q53" s="462"/>
      <c r="R53" s="464"/>
      <c r="S53" s="446"/>
      <c r="T53" s="440"/>
      <c r="U53" s="441"/>
      <c r="V53" s="442"/>
    </row>
    <row r="54" spans="1:22" ht="58.5" customHeight="1" x14ac:dyDescent="0.25">
      <c r="A54" s="336"/>
      <c r="B54" s="484"/>
      <c r="C54" s="484"/>
      <c r="D54" s="485"/>
      <c r="E54" s="219"/>
      <c r="F54" s="64"/>
      <c r="G54" s="149"/>
      <c r="H54" s="150"/>
      <c r="I54" s="181"/>
      <c r="J54" s="227"/>
      <c r="K54" s="195"/>
      <c r="L54" s="192"/>
      <c r="M54" s="149"/>
      <c r="N54" s="152"/>
      <c r="O54" s="193"/>
      <c r="P54" s="154"/>
      <c r="Q54" s="194"/>
      <c r="R54" s="93"/>
      <c r="S54" s="124"/>
      <c r="T54" s="125"/>
      <c r="U54" s="126"/>
      <c r="V54" s="127"/>
    </row>
    <row r="55" spans="1:22" ht="36" customHeight="1" x14ac:dyDescent="0.25">
      <c r="A55" s="336"/>
      <c r="B55" s="486"/>
      <c r="C55" s="487"/>
      <c r="D55" s="487"/>
      <c r="E55" s="64"/>
      <c r="F55" s="64"/>
      <c r="G55" s="149"/>
      <c r="H55" s="150"/>
      <c r="I55" s="181"/>
      <c r="J55" s="227"/>
      <c r="K55" s="195"/>
      <c r="L55" s="192"/>
      <c r="M55" s="149"/>
      <c r="N55" s="152"/>
      <c r="O55" s="193"/>
      <c r="P55" s="154"/>
      <c r="Q55" s="194"/>
      <c r="R55" s="93"/>
      <c r="S55" s="124"/>
      <c r="T55" s="125"/>
      <c r="U55" s="126"/>
      <c r="V55" s="127"/>
    </row>
    <row r="56" spans="1:22" ht="21" customHeight="1" x14ac:dyDescent="0.25">
      <c r="A56" s="334"/>
      <c r="B56" s="220"/>
      <c r="C56" s="221"/>
      <c r="D56" s="222"/>
      <c r="E56" s="213"/>
      <c r="F56" s="213"/>
      <c r="G56" s="157"/>
      <c r="H56" s="150"/>
      <c r="I56" s="181"/>
      <c r="J56" s="227"/>
      <c r="K56" s="195"/>
      <c r="L56" s="192"/>
      <c r="M56" s="157"/>
      <c r="N56" s="152"/>
      <c r="O56" s="193"/>
      <c r="P56" s="154"/>
      <c r="Q56" s="194"/>
      <c r="R56" s="93"/>
      <c r="S56" s="124"/>
      <c r="T56" s="125"/>
      <c r="U56" s="126"/>
      <c r="V56" s="127"/>
    </row>
    <row r="57" spans="1:22" ht="21" customHeight="1" thickBot="1" x14ac:dyDescent="0.3">
      <c r="A57" s="336"/>
      <c r="B57" s="220"/>
      <c r="C57" s="221"/>
      <c r="D57" s="222"/>
      <c r="E57" s="213"/>
      <c r="F57" s="213"/>
      <c r="G57" s="157"/>
      <c r="H57" s="150"/>
      <c r="I57" s="181"/>
      <c r="J57" s="227"/>
      <c r="K57" s="195"/>
      <c r="L57" s="192"/>
      <c r="M57" s="157"/>
      <c r="N57" s="152"/>
      <c r="O57" s="193"/>
      <c r="P57" s="154"/>
      <c r="Q57" s="194"/>
      <c r="R57" s="93"/>
      <c r="S57" s="124"/>
      <c r="T57" s="125"/>
      <c r="U57" s="126"/>
      <c r="V57" s="127"/>
    </row>
    <row r="58" spans="1:22" ht="21.75" thickBot="1" x14ac:dyDescent="0.4">
      <c r="A58" s="173"/>
      <c r="B58" s="174"/>
      <c r="C58" s="174"/>
      <c r="D58" s="174"/>
      <c r="E58" s="174"/>
      <c r="F58" s="107">
        <v>0</v>
      </c>
      <c r="G58" s="176">
        <v>0</v>
      </c>
      <c r="H58" s="174"/>
      <c r="I58" s="174"/>
      <c r="J58" s="235">
        <v>0</v>
      </c>
      <c r="K58" s="107">
        <v>0</v>
      </c>
      <c r="L58" s="241">
        <v>0</v>
      </c>
      <c r="M58" s="176">
        <v>0</v>
      </c>
      <c r="N58" s="176">
        <v>0</v>
      </c>
      <c r="O58" s="203">
        <v>0</v>
      </c>
      <c r="P58" s="183">
        <v>0</v>
      </c>
      <c r="Q58" s="175">
        <v>0</v>
      </c>
      <c r="R58" s="185">
        <v>0</v>
      </c>
      <c r="S58" s="175">
        <v>0</v>
      </c>
      <c r="T58" s="177"/>
      <c r="U58" s="177"/>
      <c r="V58" s="178"/>
    </row>
    <row r="59" spans="1:22" ht="21.75" thickBot="1" x14ac:dyDescent="0.4">
      <c r="A59" s="204"/>
      <c r="B59" s="101"/>
      <c r="C59" s="101"/>
      <c r="D59" s="101"/>
      <c r="E59" s="101"/>
      <c r="F59" s="101"/>
      <c r="G59" s="101"/>
      <c r="H59" s="101"/>
      <c r="I59" s="101"/>
      <c r="J59" s="101"/>
      <c r="K59" s="101"/>
      <c r="L59" s="205"/>
      <c r="M59" s="101"/>
      <c r="N59" s="101"/>
      <c r="O59" s="101"/>
      <c r="P59" s="101"/>
      <c r="Q59" s="101"/>
      <c r="R59" s="101"/>
      <c r="S59" s="205"/>
      <c r="T59" s="101"/>
      <c r="U59" s="101"/>
      <c r="V59" s="101"/>
    </row>
    <row r="60" spans="1:22" ht="34.5" thickBot="1" x14ac:dyDescent="0.55000000000000004">
      <c r="A60" s="118" t="s">
        <v>39</v>
      </c>
      <c r="B60" s="406">
        <v>2023</v>
      </c>
      <c r="C60" s="407"/>
      <c r="D60" s="407"/>
      <c r="E60" s="407"/>
      <c r="F60" s="407"/>
      <c r="G60" s="407"/>
      <c r="H60" s="407"/>
      <c r="I60" s="407"/>
      <c r="J60" s="407"/>
      <c r="K60" s="407"/>
      <c r="L60" s="407"/>
      <c r="M60" s="407"/>
      <c r="N60" s="407"/>
      <c r="O60" s="407"/>
      <c r="P60" s="407"/>
      <c r="Q60" s="407"/>
      <c r="R60" s="407"/>
      <c r="S60" s="407"/>
      <c r="T60" s="408"/>
      <c r="U60" s="409"/>
      <c r="V60" s="20"/>
    </row>
    <row r="61" spans="1:22" ht="34.5" thickBot="1" x14ac:dyDescent="0.3">
      <c r="A61" s="410" t="s">
        <v>42</v>
      </c>
      <c r="B61" s="413" t="s">
        <v>43</v>
      </c>
      <c r="C61" s="414"/>
      <c r="D61" s="415"/>
      <c r="E61" s="415" t="s">
        <v>44</v>
      </c>
      <c r="F61" s="422" t="s">
        <v>64</v>
      </c>
      <c r="G61" s="423"/>
      <c r="H61" s="424" t="s">
        <v>80</v>
      </c>
      <c r="I61" s="425"/>
      <c r="J61" s="424" t="s">
        <v>81</v>
      </c>
      <c r="K61" s="426"/>
      <c r="L61" s="425"/>
      <c r="M61" s="427" t="s">
        <v>82</v>
      </c>
      <c r="N61" s="428"/>
      <c r="O61" s="429"/>
      <c r="P61" s="430" t="s">
        <v>83</v>
      </c>
      <c r="Q61" s="431"/>
      <c r="R61" s="432" t="s">
        <v>84</v>
      </c>
      <c r="S61" s="433"/>
      <c r="T61" s="434" t="s">
        <v>85</v>
      </c>
      <c r="U61" s="435"/>
      <c r="V61" s="436"/>
    </row>
    <row r="62" spans="1:22" ht="15" customHeight="1" x14ac:dyDescent="0.25">
      <c r="A62" s="411"/>
      <c r="B62" s="416"/>
      <c r="C62" s="417"/>
      <c r="D62" s="418"/>
      <c r="E62" s="418"/>
      <c r="F62" s="443" t="s">
        <v>49</v>
      </c>
      <c r="G62" s="465" t="s">
        <v>48</v>
      </c>
      <c r="H62" s="467" t="s">
        <v>75</v>
      </c>
      <c r="I62" s="469" t="s">
        <v>76</v>
      </c>
      <c r="J62" s="471" t="s">
        <v>50</v>
      </c>
      <c r="K62" s="454" t="s">
        <v>38</v>
      </c>
      <c r="L62" s="473" t="s">
        <v>37</v>
      </c>
      <c r="M62" s="454" t="s">
        <v>50</v>
      </c>
      <c r="N62" s="454" t="s">
        <v>38</v>
      </c>
      <c r="O62" s="457" t="s">
        <v>37</v>
      </c>
      <c r="P62" s="459" t="s">
        <v>77</v>
      </c>
      <c r="Q62" s="461" t="s">
        <v>78</v>
      </c>
      <c r="R62" s="463" t="s">
        <v>79</v>
      </c>
      <c r="S62" s="445" t="s">
        <v>78</v>
      </c>
      <c r="T62" s="437"/>
      <c r="U62" s="438"/>
      <c r="V62" s="439"/>
    </row>
    <row r="63" spans="1:22" ht="43.5" customHeight="1" thickBot="1" x14ac:dyDescent="0.3">
      <c r="A63" s="412"/>
      <c r="B63" s="419"/>
      <c r="C63" s="420"/>
      <c r="D63" s="421"/>
      <c r="E63" s="421"/>
      <c r="F63" s="444"/>
      <c r="G63" s="466"/>
      <c r="H63" s="468"/>
      <c r="I63" s="470"/>
      <c r="J63" s="472"/>
      <c r="K63" s="456"/>
      <c r="L63" s="474"/>
      <c r="M63" s="455"/>
      <c r="N63" s="456"/>
      <c r="O63" s="458"/>
      <c r="P63" s="460"/>
      <c r="Q63" s="462"/>
      <c r="R63" s="464"/>
      <c r="S63" s="446"/>
      <c r="T63" s="440"/>
      <c r="U63" s="441"/>
      <c r="V63" s="442"/>
    </row>
    <row r="64" spans="1:22" ht="53.25" customHeight="1" x14ac:dyDescent="0.3">
      <c r="A64" s="336"/>
      <c r="B64" s="484"/>
      <c r="C64" s="484"/>
      <c r="D64" s="485"/>
      <c r="E64" s="219"/>
      <c r="F64" s="64"/>
      <c r="G64" s="149"/>
      <c r="H64" s="150"/>
      <c r="I64" s="181"/>
      <c r="J64" s="272"/>
      <c r="K64" s="195"/>
      <c r="L64" s="192"/>
      <c r="M64" s="255"/>
      <c r="N64" s="152"/>
      <c r="O64" s="193"/>
      <c r="P64" s="260"/>
      <c r="Q64" s="261"/>
      <c r="R64" s="93"/>
      <c r="S64" s="124"/>
      <c r="T64" s="125"/>
      <c r="U64" s="126"/>
      <c r="V64" s="127"/>
    </row>
    <row r="65" spans="1:22" ht="24" thickBot="1" x14ac:dyDescent="0.3">
      <c r="A65" s="336"/>
      <c r="B65" s="478"/>
      <c r="C65" s="479"/>
      <c r="D65" s="479"/>
      <c r="E65" s="64"/>
      <c r="F65" s="64"/>
      <c r="G65" s="157"/>
      <c r="H65" s="150"/>
      <c r="I65" s="181"/>
      <c r="J65" s="129"/>
      <c r="K65" s="158"/>
      <c r="L65" s="192"/>
      <c r="M65" s="256"/>
      <c r="N65" s="196"/>
      <c r="O65" s="193"/>
      <c r="P65" s="154"/>
      <c r="Q65" s="194"/>
      <c r="R65" s="93"/>
      <c r="S65" s="124"/>
      <c r="T65" s="125"/>
      <c r="U65" s="126"/>
      <c r="V65" s="127"/>
    </row>
    <row r="66" spans="1:22" ht="23.25" x14ac:dyDescent="0.3">
      <c r="A66" s="234"/>
      <c r="B66" s="475"/>
      <c r="C66" s="476"/>
      <c r="D66" s="476"/>
      <c r="E66" s="64"/>
      <c r="F66" s="64"/>
      <c r="G66" s="157"/>
      <c r="H66" s="150"/>
      <c r="I66" s="150"/>
      <c r="J66" s="129"/>
      <c r="K66" s="158"/>
      <c r="L66" s="192"/>
      <c r="M66" s="256"/>
      <c r="N66" s="196"/>
      <c r="O66" s="193"/>
      <c r="P66" s="260"/>
      <c r="Q66" s="261"/>
      <c r="R66" s="93"/>
      <c r="S66" s="124"/>
      <c r="T66" s="125"/>
      <c r="U66" s="126"/>
      <c r="V66" s="127"/>
    </row>
    <row r="67" spans="1:22" ht="21.75" thickBot="1" x14ac:dyDescent="0.4">
      <c r="A67" s="173"/>
      <c r="B67" s="174"/>
      <c r="C67" s="174"/>
      <c r="D67" s="174"/>
      <c r="E67" s="174"/>
      <c r="F67" s="107">
        <f>SUM(F64:F66)</f>
        <v>0</v>
      </c>
      <c r="G67" s="176">
        <f>SUM(G64:G66)</f>
        <v>0</v>
      </c>
      <c r="H67" s="174"/>
      <c r="I67" s="174"/>
      <c r="J67" s="262">
        <f>SUM(J64:J66)</f>
        <v>0</v>
      </c>
      <c r="K67" s="107">
        <f>SUM(K64:K66)</f>
        <v>0</v>
      </c>
      <c r="L67" s="241" t="e">
        <f>K67/J67</f>
        <v>#DIV/0!</v>
      </c>
      <c r="M67" s="257">
        <f>SUM(M64:M66)</f>
        <v>0</v>
      </c>
      <c r="N67" s="257">
        <f>SUM(N64:N66)</f>
        <v>0</v>
      </c>
      <c r="O67" s="203" t="e">
        <f>N67/M67</f>
        <v>#DIV/0!</v>
      </c>
      <c r="P67" s="262">
        <f>SUM(P64:P66)</f>
        <v>0</v>
      </c>
      <c r="Q67" s="263" t="e">
        <f>P67/J67</f>
        <v>#DIV/0!</v>
      </c>
      <c r="R67" s="185">
        <f>SUM(R64:R66)</f>
        <v>0</v>
      </c>
      <c r="S67" s="281" t="e">
        <f>R67/M67</f>
        <v>#DIV/0!</v>
      </c>
      <c r="T67" s="177"/>
      <c r="U67" s="177"/>
      <c r="V67" s="178"/>
    </row>
    <row r="68" spans="1:22" ht="21" x14ac:dyDescent="0.35">
      <c r="A68" s="204"/>
      <c r="B68" s="273"/>
      <c r="C68" s="273"/>
      <c r="D68" s="273"/>
      <c r="E68" s="273"/>
      <c r="F68" s="101"/>
      <c r="G68" s="274"/>
      <c r="H68" s="273"/>
      <c r="I68" s="273"/>
      <c r="J68" s="275"/>
      <c r="K68" s="101"/>
      <c r="L68" s="205"/>
      <c r="M68" s="276"/>
      <c r="N68" s="276"/>
      <c r="O68" s="277"/>
      <c r="P68" s="275"/>
      <c r="Q68" s="278"/>
      <c r="R68" s="279"/>
      <c r="S68" s="280"/>
      <c r="T68" s="273"/>
      <c r="U68" s="273"/>
      <c r="V68" s="273"/>
    </row>
    <row r="69" spans="1:22" ht="34.5" thickBot="1" x14ac:dyDescent="0.55000000000000004">
      <c r="A69" s="118" t="s">
        <v>39</v>
      </c>
      <c r="B69" s="406">
        <v>2024</v>
      </c>
      <c r="C69" s="407"/>
      <c r="D69" s="407"/>
      <c r="E69" s="407"/>
      <c r="F69" s="407"/>
      <c r="G69" s="407"/>
      <c r="H69" s="407"/>
      <c r="I69" s="407"/>
      <c r="J69" s="407"/>
      <c r="K69" s="407"/>
      <c r="L69" s="407"/>
      <c r="M69" s="407"/>
      <c r="N69" s="407"/>
      <c r="O69" s="407"/>
      <c r="P69" s="407"/>
      <c r="Q69" s="407"/>
      <c r="R69" s="407"/>
      <c r="S69" s="407"/>
      <c r="T69" s="408"/>
      <c r="U69" s="409"/>
      <c r="V69" s="20"/>
    </row>
    <row r="70" spans="1:22" ht="34.5" thickBot="1" x14ac:dyDescent="0.3">
      <c r="A70" s="410" t="s">
        <v>42</v>
      </c>
      <c r="B70" s="413" t="s">
        <v>43</v>
      </c>
      <c r="C70" s="414"/>
      <c r="D70" s="415"/>
      <c r="E70" s="415" t="s">
        <v>44</v>
      </c>
      <c r="F70" s="422" t="s">
        <v>64</v>
      </c>
      <c r="G70" s="423"/>
      <c r="H70" s="424" t="s">
        <v>80</v>
      </c>
      <c r="I70" s="425"/>
      <c r="J70" s="424" t="s">
        <v>81</v>
      </c>
      <c r="K70" s="426"/>
      <c r="L70" s="425"/>
      <c r="M70" s="427" t="s">
        <v>82</v>
      </c>
      <c r="N70" s="428"/>
      <c r="O70" s="429"/>
      <c r="P70" s="430" t="s">
        <v>83</v>
      </c>
      <c r="Q70" s="431"/>
      <c r="R70" s="432" t="s">
        <v>84</v>
      </c>
      <c r="S70" s="433"/>
      <c r="T70" s="434" t="s">
        <v>85</v>
      </c>
      <c r="U70" s="435"/>
      <c r="V70" s="436"/>
    </row>
    <row r="71" spans="1:22" x14ac:dyDescent="0.25">
      <c r="A71" s="411"/>
      <c r="B71" s="416"/>
      <c r="C71" s="417"/>
      <c r="D71" s="418"/>
      <c r="E71" s="418"/>
      <c r="F71" s="443" t="s">
        <v>49</v>
      </c>
      <c r="G71" s="465" t="s">
        <v>48</v>
      </c>
      <c r="H71" s="467" t="s">
        <v>75</v>
      </c>
      <c r="I71" s="469" t="s">
        <v>76</v>
      </c>
      <c r="J71" s="471" t="s">
        <v>50</v>
      </c>
      <c r="K71" s="454" t="s">
        <v>38</v>
      </c>
      <c r="L71" s="473" t="s">
        <v>37</v>
      </c>
      <c r="M71" s="454" t="s">
        <v>50</v>
      </c>
      <c r="N71" s="454" t="s">
        <v>38</v>
      </c>
      <c r="O71" s="457" t="s">
        <v>37</v>
      </c>
      <c r="P71" s="459" t="s">
        <v>77</v>
      </c>
      <c r="Q71" s="461" t="s">
        <v>78</v>
      </c>
      <c r="R71" s="463" t="s">
        <v>79</v>
      </c>
      <c r="S71" s="445" t="s">
        <v>78</v>
      </c>
      <c r="T71" s="437"/>
      <c r="U71" s="438"/>
      <c r="V71" s="439"/>
    </row>
    <row r="72" spans="1:22" ht="36.75" customHeight="1" thickBot="1" x14ac:dyDescent="0.3">
      <c r="A72" s="412"/>
      <c r="B72" s="419"/>
      <c r="C72" s="420"/>
      <c r="D72" s="421"/>
      <c r="E72" s="421"/>
      <c r="F72" s="444"/>
      <c r="G72" s="466"/>
      <c r="H72" s="468"/>
      <c r="I72" s="470"/>
      <c r="J72" s="472"/>
      <c r="K72" s="456"/>
      <c r="L72" s="474"/>
      <c r="M72" s="455"/>
      <c r="N72" s="456"/>
      <c r="O72" s="458"/>
      <c r="P72" s="460"/>
      <c r="Q72" s="462"/>
      <c r="R72" s="464"/>
      <c r="S72" s="446"/>
      <c r="T72" s="440"/>
      <c r="U72" s="441"/>
      <c r="V72" s="442"/>
    </row>
    <row r="73" spans="1:22" ht="28.5" x14ac:dyDescent="0.25">
      <c r="A73" s="214" t="s">
        <v>96</v>
      </c>
      <c r="B73" s="508"/>
      <c r="C73" s="509"/>
      <c r="D73" s="510"/>
      <c r="E73" s="215"/>
      <c r="F73" s="216"/>
      <c r="G73" s="60"/>
      <c r="H73" s="60"/>
      <c r="I73" s="210"/>
      <c r="J73" s="212"/>
      <c r="K73" s="211"/>
      <c r="L73" s="186"/>
      <c r="M73" s="187"/>
      <c r="N73" s="188"/>
      <c r="O73" s="189"/>
      <c r="P73" s="190"/>
      <c r="Q73" s="191"/>
      <c r="R73" s="217"/>
      <c r="S73" s="218"/>
      <c r="T73" s="146"/>
      <c r="U73" s="147"/>
      <c r="V73" s="148"/>
    </row>
    <row r="74" spans="1:22" ht="23.25" x14ac:dyDescent="0.25">
      <c r="A74" s="228"/>
      <c r="B74" s="478"/>
      <c r="C74" s="479"/>
      <c r="D74" s="479"/>
      <c r="E74" s="64"/>
      <c r="F74" s="64"/>
      <c r="G74" s="157"/>
      <c r="H74" s="150"/>
      <c r="I74" s="181"/>
      <c r="J74" s="272"/>
      <c r="K74" s="158"/>
      <c r="L74" s="192"/>
      <c r="M74" s="152"/>
      <c r="N74" s="152"/>
      <c r="O74" s="193"/>
      <c r="P74" s="154"/>
      <c r="Q74" s="194"/>
      <c r="R74" s="93"/>
      <c r="S74" s="124"/>
      <c r="T74" s="125"/>
      <c r="U74" s="126"/>
      <c r="V74" s="127"/>
    </row>
    <row r="75" spans="1:22" ht="24" thickBot="1" x14ac:dyDescent="0.35">
      <c r="A75" s="234"/>
      <c r="B75" s="475"/>
      <c r="C75" s="476"/>
      <c r="D75" s="476"/>
      <c r="E75" s="64"/>
      <c r="F75" s="64"/>
      <c r="G75" s="157"/>
      <c r="H75" s="150"/>
      <c r="I75" s="150"/>
      <c r="J75" s="272"/>
      <c r="K75" s="158"/>
      <c r="L75" s="192"/>
      <c r="M75" s="197"/>
      <c r="N75" s="197"/>
      <c r="O75" s="193"/>
      <c r="P75" s="260"/>
      <c r="Q75" s="261"/>
      <c r="R75" s="93"/>
      <c r="S75" s="124"/>
      <c r="T75" s="125"/>
      <c r="U75" s="126"/>
      <c r="V75" s="127"/>
    </row>
    <row r="76" spans="1:22" ht="21" x14ac:dyDescent="0.35">
      <c r="A76" s="173"/>
      <c r="B76" s="174"/>
      <c r="C76" s="174"/>
      <c r="D76" s="174"/>
      <c r="E76" s="174"/>
      <c r="F76" s="107">
        <f>SUM(F74:F75)</f>
        <v>0</v>
      </c>
      <c r="G76" s="176">
        <f>SUM(G74:G75)</f>
        <v>0</v>
      </c>
      <c r="H76" s="174"/>
      <c r="I76" s="174"/>
      <c r="J76" s="262">
        <f>SUM(J74:J75)</f>
        <v>0</v>
      </c>
      <c r="K76" s="107">
        <f>SUM(K74:K75)</f>
        <v>0</v>
      </c>
      <c r="L76" s="241">
        <v>0</v>
      </c>
      <c r="M76" s="257" t="e">
        <f>+#REF!+#REF!+#REF!+#REF!+#REF!+#REF!+#REF!+#REF!+M74+M75</f>
        <v>#REF!</v>
      </c>
      <c r="N76" s="257">
        <f>SUM(N74:N75)</f>
        <v>0</v>
      </c>
      <c r="O76" s="203">
        <v>0</v>
      </c>
      <c r="P76" s="262">
        <f>SUM(P74:P75)</f>
        <v>0</v>
      </c>
      <c r="Q76" s="263">
        <v>0</v>
      </c>
      <c r="R76" s="185">
        <f>SUM(R74:R75)</f>
        <v>0</v>
      </c>
      <c r="S76" s="177"/>
      <c r="T76" s="177"/>
      <c r="U76" s="177"/>
      <c r="V76" s="178"/>
    </row>
    <row r="77" spans="1:22" ht="21.75" thickBot="1" x14ac:dyDescent="0.4">
      <c r="A77" s="204"/>
      <c r="B77" s="273"/>
      <c r="C77" s="273"/>
      <c r="D77" s="273"/>
      <c r="E77" s="273"/>
      <c r="F77" s="101"/>
      <c r="G77" s="274"/>
      <c r="H77" s="273"/>
      <c r="I77" s="273"/>
      <c r="J77" s="275"/>
      <c r="K77" s="101"/>
      <c r="L77" s="205"/>
      <c r="M77" s="276"/>
      <c r="N77" s="276"/>
      <c r="O77" s="277"/>
      <c r="P77" s="275"/>
      <c r="Q77" s="278"/>
      <c r="R77" s="279"/>
      <c r="S77" s="280"/>
      <c r="T77" s="273"/>
      <c r="U77" s="273"/>
      <c r="V77" s="273"/>
    </row>
    <row r="78" spans="1:22" ht="36.75" thickBot="1" x14ac:dyDescent="0.6">
      <c r="A78" s="495" t="s">
        <v>65</v>
      </c>
      <c r="B78" s="496"/>
      <c r="C78" s="496"/>
      <c r="D78" s="496"/>
      <c r="E78" s="496"/>
      <c r="F78" s="496"/>
      <c r="G78" s="497"/>
      <c r="I78" s="101"/>
      <c r="J78" s="101"/>
      <c r="K78" s="101"/>
      <c r="L78" s="205"/>
      <c r="M78" s="101"/>
      <c r="N78" s="101"/>
      <c r="O78" s="101"/>
      <c r="P78" s="101"/>
      <c r="Q78" s="101"/>
      <c r="R78" s="101"/>
      <c r="S78" s="205"/>
      <c r="T78" s="101"/>
      <c r="U78" s="101"/>
      <c r="V78" s="101"/>
    </row>
    <row r="79" spans="1:22" ht="70.5" thickBot="1" x14ac:dyDescent="0.4">
      <c r="A79" s="243" t="s">
        <v>66</v>
      </c>
      <c r="B79" s="244" t="s">
        <v>67</v>
      </c>
      <c r="C79" s="244" t="s">
        <v>68</v>
      </c>
      <c r="D79" s="498" t="s">
        <v>69</v>
      </c>
      <c r="E79" s="499"/>
      <c r="F79" s="498" t="s">
        <v>70</v>
      </c>
      <c r="G79" s="499"/>
      <c r="I79" s="101"/>
      <c r="J79" s="101"/>
      <c r="K79" s="101"/>
      <c r="L79" s="205"/>
      <c r="M79" s="101"/>
      <c r="N79" s="101"/>
      <c r="O79" s="101"/>
      <c r="P79" s="101"/>
      <c r="Q79" s="101"/>
      <c r="R79" s="101"/>
      <c r="S79" s="205"/>
      <c r="T79" s="101"/>
      <c r="U79" s="101"/>
      <c r="V79" s="101"/>
    </row>
    <row r="80" spans="1:22" ht="23.25" x14ac:dyDescent="0.35">
      <c r="A80" s="245">
        <v>2018</v>
      </c>
      <c r="B80" s="246">
        <f>Q38</f>
        <v>0</v>
      </c>
      <c r="C80" s="247">
        <f>S38</f>
        <v>0</v>
      </c>
      <c r="D80" s="500">
        <v>0</v>
      </c>
      <c r="E80" s="501"/>
      <c r="F80" s="502">
        <v>0</v>
      </c>
      <c r="G80" s="503"/>
      <c r="I80" s="101"/>
      <c r="J80" s="101"/>
      <c r="K80" s="101"/>
      <c r="L80" s="205"/>
      <c r="M80" s="101"/>
      <c r="N80" s="101"/>
      <c r="O80" s="101"/>
      <c r="P80" s="101"/>
      <c r="Q80" s="101"/>
      <c r="R80" s="101"/>
      <c r="S80" s="205"/>
      <c r="T80" s="101"/>
      <c r="U80" s="101"/>
      <c r="V80" s="101"/>
    </row>
    <row r="81" spans="1:22" ht="23.25" x14ac:dyDescent="0.35">
      <c r="A81" s="248">
        <v>2019</v>
      </c>
      <c r="B81" s="249">
        <f>L30</f>
        <v>0</v>
      </c>
      <c r="C81" s="249">
        <f>O31</f>
        <v>0</v>
      </c>
      <c r="D81" s="491">
        <v>0</v>
      </c>
      <c r="E81" s="492"/>
      <c r="F81" s="493">
        <f>N31</f>
        <v>0</v>
      </c>
      <c r="G81" s="494"/>
      <c r="I81" s="101"/>
      <c r="J81" s="101"/>
      <c r="K81" s="101"/>
      <c r="L81" s="205"/>
      <c r="M81" s="101"/>
      <c r="N81" s="101"/>
      <c r="O81" s="101"/>
      <c r="P81" s="101"/>
      <c r="Q81" s="101"/>
      <c r="R81" s="101"/>
      <c r="S81" s="205"/>
      <c r="T81" s="101"/>
      <c r="U81" s="101"/>
      <c r="V81" s="101"/>
    </row>
    <row r="82" spans="1:22" ht="23.25" x14ac:dyDescent="0.35">
      <c r="A82" s="248">
        <v>2020</v>
      </c>
      <c r="B82" s="249">
        <f>L39</f>
        <v>0</v>
      </c>
      <c r="C82" s="249">
        <f>O39</f>
        <v>0</v>
      </c>
      <c r="D82" s="491">
        <f>Q39</f>
        <v>0</v>
      </c>
      <c r="E82" s="492"/>
      <c r="F82" s="493">
        <f>N39</f>
        <v>0</v>
      </c>
      <c r="G82" s="494"/>
      <c r="I82" s="101"/>
      <c r="J82" s="101"/>
      <c r="K82" s="101"/>
      <c r="L82" s="205"/>
      <c r="M82" s="101"/>
      <c r="N82" s="101"/>
      <c r="O82" s="101"/>
      <c r="P82" s="101"/>
      <c r="Q82" s="101"/>
      <c r="R82" s="101"/>
      <c r="S82" s="205"/>
      <c r="T82" s="101"/>
      <c r="U82" s="101"/>
      <c r="V82" s="101"/>
    </row>
    <row r="83" spans="1:22" ht="23.25" x14ac:dyDescent="0.35">
      <c r="A83" s="248">
        <v>2021</v>
      </c>
      <c r="B83" s="249">
        <v>0</v>
      </c>
      <c r="C83" s="249">
        <f>O48</f>
        <v>0</v>
      </c>
      <c r="D83" s="491">
        <f>Q48</f>
        <v>0</v>
      </c>
      <c r="E83" s="492"/>
      <c r="F83" s="493">
        <f>N48</f>
        <v>0</v>
      </c>
      <c r="G83" s="494"/>
      <c r="I83" s="101"/>
      <c r="J83" s="101"/>
      <c r="K83" s="101"/>
      <c r="L83" s="205"/>
      <c r="M83" s="101"/>
      <c r="N83" s="101"/>
      <c r="O83" s="101"/>
      <c r="P83" s="101"/>
      <c r="Q83" s="101"/>
      <c r="R83" s="101"/>
      <c r="S83" s="205"/>
      <c r="T83" s="101"/>
      <c r="U83" s="101"/>
      <c r="V83" s="101"/>
    </row>
    <row r="84" spans="1:22" ht="23.25" x14ac:dyDescent="0.35">
      <c r="A84" s="248">
        <v>2022</v>
      </c>
      <c r="B84" s="249">
        <f>L58</f>
        <v>0</v>
      </c>
      <c r="C84" s="249">
        <f>O58</f>
        <v>0</v>
      </c>
      <c r="D84" s="491">
        <f>Q58</f>
        <v>0</v>
      </c>
      <c r="E84" s="492"/>
      <c r="F84" s="493">
        <f>N58</f>
        <v>0</v>
      </c>
      <c r="G84" s="494"/>
      <c r="I84" s="101"/>
      <c r="J84" s="101"/>
      <c r="K84" s="101"/>
      <c r="L84" s="205"/>
      <c r="M84" s="101"/>
      <c r="N84" s="101"/>
      <c r="O84" s="101"/>
      <c r="P84" s="101"/>
      <c r="Q84" s="101"/>
      <c r="R84" s="101"/>
      <c r="S84" s="205"/>
      <c r="T84" s="101"/>
      <c r="U84" s="101"/>
      <c r="V84" s="101"/>
    </row>
    <row r="85" spans="1:22" ht="23.25" x14ac:dyDescent="0.35">
      <c r="A85" s="258">
        <v>2023</v>
      </c>
      <c r="B85" s="249">
        <v>0</v>
      </c>
      <c r="C85" s="259">
        <v>0</v>
      </c>
      <c r="D85" s="491">
        <v>0</v>
      </c>
      <c r="E85" s="492"/>
      <c r="F85" s="493">
        <f>N67</f>
        <v>0</v>
      </c>
      <c r="G85" s="494"/>
      <c r="I85" s="101"/>
      <c r="J85" s="101"/>
      <c r="K85" s="101"/>
      <c r="L85" s="205"/>
      <c r="M85" s="101"/>
      <c r="N85" s="101"/>
      <c r="O85" s="101"/>
      <c r="P85" s="101"/>
      <c r="Q85" s="101"/>
      <c r="R85" s="101"/>
      <c r="S85" s="205"/>
      <c r="T85" s="101"/>
      <c r="U85" s="101"/>
      <c r="V85" s="101"/>
    </row>
    <row r="86" spans="1:22" ht="23.25" x14ac:dyDescent="0.35">
      <c r="A86" s="258">
        <v>2024</v>
      </c>
      <c r="B86" s="249">
        <f>L76</f>
        <v>0</v>
      </c>
      <c r="C86" s="259">
        <f>O76</f>
        <v>0</v>
      </c>
      <c r="D86" s="491">
        <f>Q76</f>
        <v>0</v>
      </c>
      <c r="E86" s="492"/>
      <c r="F86" s="493">
        <f>N76</f>
        <v>0</v>
      </c>
      <c r="G86" s="494"/>
      <c r="I86" s="101"/>
      <c r="J86" s="101"/>
      <c r="K86" s="101"/>
      <c r="L86" s="205"/>
      <c r="M86" s="101"/>
      <c r="N86" s="101"/>
      <c r="O86" s="101"/>
      <c r="P86" s="101"/>
      <c r="Q86" s="101"/>
      <c r="R86" s="101"/>
      <c r="S86" s="205"/>
      <c r="T86" s="101"/>
      <c r="U86" s="101"/>
      <c r="V86" s="101"/>
    </row>
    <row r="87" spans="1:22" ht="39" customHeight="1" x14ac:dyDescent="0.35">
      <c r="A87" s="506" t="s">
        <v>119</v>
      </c>
      <c r="B87" s="507"/>
      <c r="C87" s="507"/>
      <c r="D87" s="507"/>
      <c r="E87" s="505"/>
      <c r="F87" s="504">
        <f>SUM(F80:G86)</f>
        <v>0</v>
      </c>
      <c r="G87" s="505"/>
      <c r="I87" s="101"/>
      <c r="J87" s="101"/>
      <c r="K87" s="101"/>
      <c r="L87" s="205"/>
      <c r="M87" s="101"/>
      <c r="N87" s="101"/>
      <c r="O87" s="101"/>
      <c r="P87" s="101"/>
      <c r="Q87" s="101"/>
      <c r="R87" s="101"/>
      <c r="S87" s="205"/>
      <c r="T87" s="101"/>
      <c r="U87" s="101"/>
      <c r="V87" s="101"/>
    </row>
    <row r="88" spans="1:22" ht="21" x14ac:dyDescent="0.35">
      <c r="O88" s="101"/>
      <c r="P88" s="101"/>
      <c r="Q88" s="101"/>
      <c r="R88" s="101"/>
      <c r="S88" s="205"/>
      <c r="T88" s="101"/>
      <c r="U88" s="101"/>
      <c r="V88" s="101"/>
    </row>
    <row r="89" spans="1:22" ht="153" customHeight="1" x14ac:dyDescent="0.35">
      <c r="A89" s="208"/>
      <c r="B89" s="14"/>
      <c r="C89" s="14"/>
      <c r="D89" s="14"/>
      <c r="E89" s="15"/>
      <c r="F89" s="1"/>
      <c r="G89" s="1"/>
      <c r="H89" s="1"/>
      <c r="I89" s="488" t="s">
        <v>17</v>
      </c>
      <c r="J89" s="489"/>
      <c r="K89" s="489"/>
      <c r="L89" s="489"/>
      <c r="M89" s="490"/>
      <c r="N89" s="1"/>
      <c r="O89" s="101"/>
      <c r="P89" s="101"/>
      <c r="Q89" s="101"/>
      <c r="R89" s="101"/>
      <c r="S89" s="205"/>
      <c r="T89" s="101"/>
      <c r="U89" s="101"/>
      <c r="V89" s="101"/>
    </row>
    <row r="90" spans="1:22" ht="21" x14ac:dyDescent="0.35">
      <c r="A90" s="352" t="s">
        <v>16</v>
      </c>
      <c r="B90" s="353"/>
      <c r="C90" s="353"/>
      <c r="D90" s="353"/>
      <c r="E90" s="354"/>
      <c r="F90" s="2"/>
      <c r="G90" s="11"/>
      <c r="H90" s="2"/>
      <c r="I90" s="352"/>
      <c r="J90" s="353"/>
      <c r="K90" s="353"/>
      <c r="L90" s="353"/>
      <c r="M90" s="354"/>
      <c r="N90" s="1"/>
      <c r="O90" s="101"/>
      <c r="P90" s="101"/>
      <c r="Q90" s="101"/>
      <c r="R90" s="101"/>
      <c r="S90" s="205"/>
      <c r="T90" s="101"/>
      <c r="U90" s="101"/>
      <c r="V90" s="101"/>
    </row>
    <row r="91" spans="1:22" ht="18.75" x14ac:dyDescent="0.25">
      <c r="A91" s="209"/>
    </row>
    <row r="100" spans="10:12" x14ac:dyDescent="0.25">
      <c r="J100" s="242">
        <f>SUM(J30+J39+J48+J58)</f>
        <v>0</v>
      </c>
      <c r="K100" s="242">
        <f>K30+K39+K48+K58</f>
        <v>0</v>
      </c>
      <c r="L100" s="207" t="e">
        <f>K100/J100</f>
        <v>#DIV/0!</v>
      </c>
    </row>
  </sheetData>
  <mergeCells count="229">
    <mergeCell ref="B74:D74"/>
    <mergeCell ref="B75:D75"/>
    <mergeCell ref="D86:E86"/>
    <mergeCell ref="F86:G86"/>
    <mergeCell ref="F85:G85"/>
    <mergeCell ref="D85:E85"/>
    <mergeCell ref="S71:S72"/>
    <mergeCell ref="B73:D73"/>
    <mergeCell ref="B69:U69"/>
    <mergeCell ref="T70:V72"/>
    <mergeCell ref="D84:E84"/>
    <mergeCell ref="F84:G84"/>
    <mergeCell ref="A70:A72"/>
    <mergeCell ref="B70:D72"/>
    <mergeCell ref="E70:E72"/>
    <mergeCell ref="F70:G70"/>
    <mergeCell ref="H70:I70"/>
    <mergeCell ref="J70:L70"/>
    <mergeCell ref="M70:O70"/>
    <mergeCell ref="P70:Q70"/>
    <mergeCell ref="R70:S70"/>
    <mergeCell ref="F71:F72"/>
    <mergeCell ref="G71:G72"/>
    <mergeCell ref="H71:H72"/>
    <mergeCell ref="I71:I72"/>
    <mergeCell ref="J71:J72"/>
    <mergeCell ref="K71:K72"/>
    <mergeCell ref="L71:L72"/>
    <mergeCell ref="M71:M72"/>
    <mergeCell ref="N71:N72"/>
    <mergeCell ref="O71:O72"/>
    <mergeCell ref="P71:P72"/>
    <mergeCell ref="Q71:Q72"/>
    <mergeCell ref="R71:R72"/>
    <mergeCell ref="B65:D65"/>
    <mergeCell ref="B66:D66"/>
    <mergeCell ref="B64:D64"/>
    <mergeCell ref="T61:V63"/>
    <mergeCell ref="F62:F63"/>
    <mergeCell ref="G62:G63"/>
    <mergeCell ref="H62:H63"/>
    <mergeCell ref="I62:I63"/>
    <mergeCell ref="J62:J63"/>
    <mergeCell ref="K62:K63"/>
    <mergeCell ref="L62:L63"/>
    <mergeCell ref="M62:M63"/>
    <mergeCell ref="N62:N63"/>
    <mergeCell ref="O62:O63"/>
    <mergeCell ref="P62:P63"/>
    <mergeCell ref="Q62:Q63"/>
    <mergeCell ref="R62:R63"/>
    <mergeCell ref="S62:S63"/>
    <mergeCell ref="A61:A63"/>
    <mergeCell ref="B61:D63"/>
    <mergeCell ref="E61:E63"/>
    <mergeCell ref="F61:G61"/>
    <mergeCell ref="H61:I61"/>
    <mergeCell ref="J61:L61"/>
    <mergeCell ref="M61:O61"/>
    <mergeCell ref="P61:Q61"/>
    <mergeCell ref="R61:S61"/>
    <mergeCell ref="I89:M90"/>
    <mergeCell ref="A90:E90"/>
    <mergeCell ref="D81:E81"/>
    <mergeCell ref="F81:G81"/>
    <mergeCell ref="D82:E82"/>
    <mergeCell ref="F82:G82"/>
    <mergeCell ref="D83:E83"/>
    <mergeCell ref="F83:G83"/>
    <mergeCell ref="A78:G78"/>
    <mergeCell ref="D79:E79"/>
    <mergeCell ref="F79:G79"/>
    <mergeCell ref="D80:E80"/>
    <mergeCell ref="F80:G80"/>
    <mergeCell ref="F87:G87"/>
    <mergeCell ref="A87:E87"/>
    <mergeCell ref="B60:U60"/>
    <mergeCell ref="I52:I53"/>
    <mergeCell ref="J52:J53"/>
    <mergeCell ref="Q52:Q53"/>
    <mergeCell ref="R52:R53"/>
    <mergeCell ref="S52:S53"/>
    <mergeCell ref="B54:D54"/>
    <mergeCell ref="B55:D55"/>
    <mergeCell ref="K52:K53"/>
    <mergeCell ref="L52:L53"/>
    <mergeCell ref="M52:M53"/>
    <mergeCell ref="N52:N53"/>
    <mergeCell ref="O52:O53"/>
    <mergeCell ref="P52:P53"/>
    <mergeCell ref="P42:P43"/>
    <mergeCell ref="Q42:Q43"/>
    <mergeCell ref="B50:U50"/>
    <mergeCell ref="A51:A53"/>
    <mergeCell ref="B51:D53"/>
    <mergeCell ref="E51:E53"/>
    <mergeCell ref="F51:G51"/>
    <mergeCell ref="H51:I51"/>
    <mergeCell ref="B47:D47"/>
    <mergeCell ref="J51:L51"/>
    <mergeCell ref="M51:O51"/>
    <mergeCell ref="P51:Q51"/>
    <mergeCell ref="R51:S51"/>
    <mergeCell ref="T51:V53"/>
    <mergeCell ref="F52:F53"/>
    <mergeCell ref="G52:G53"/>
    <mergeCell ref="H52:H53"/>
    <mergeCell ref="B44:D44"/>
    <mergeCell ref="B45:D45"/>
    <mergeCell ref="B46:D46"/>
    <mergeCell ref="L42:L43"/>
    <mergeCell ref="B37:D37"/>
    <mergeCell ref="B38:D38"/>
    <mergeCell ref="B40:U40"/>
    <mergeCell ref="A41:A43"/>
    <mergeCell ref="B41:D43"/>
    <mergeCell ref="E41:E43"/>
    <mergeCell ref="F41:G41"/>
    <mergeCell ref="H41:I41"/>
    <mergeCell ref="J41:L41"/>
    <mergeCell ref="M41:O41"/>
    <mergeCell ref="P41:Q41"/>
    <mergeCell ref="R41:S41"/>
    <mergeCell ref="T41:V43"/>
    <mergeCell ref="F42:F43"/>
    <mergeCell ref="G42:G43"/>
    <mergeCell ref="H42:H43"/>
    <mergeCell ref="I42:I43"/>
    <mergeCell ref="J42:J43"/>
    <mergeCell ref="K42:K43"/>
    <mergeCell ref="R42:R43"/>
    <mergeCell ref="S42:S43"/>
    <mergeCell ref="M42:M43"/>
    <mergeCell ref="N42:N43"/>
    <mergeCell ref="O42:O43"/>
    <mergeCell ref="B36:D36"/>
    <mergeCell ref="R34:R35"/>
    <mergeCell ref="S34:S35"/>
    <mergeCell ref="L34:L35"/>
    <mergeCell ref="M34:M35"/>
    <mergeCell ref="N34:N35"/>
    <mergeCell ref="O34:O35"/>
    <mergeCell ref="P34:P35"/>
    <mergeCell ref="Q34:Q35"/>
    <mergeCell ref="B29:D29"/>
    <mergeCell ref="B30:D30"/>
    <mergeCell ref="B32:U32"/>
    <mergeCell ref="A33:A35"/>
    <mergeCell ref="B33:D35"/>
    <mergeCell ref="E33:E35"/>
    <mergeCell ref="F33:G33"/>
    <mergeCell ref="H33:I33"/>
    <mergeCell ref="J33:L33"/>
    <mergeCell ref="M33:O33"/>
    <mergeCell ref="P33:Q33"/>
    <mergeCell ref="R33:S33"/>
    <mergeCell ref="T33:V35"/>
    <mergeCell ref="F34:F35"/>
    <mergeCell ref="G34:G35"/>
    <mergeCell ref="H34:H35"/>
    <mergeCell ref="I34:I35"/>
    <mergeCell ref="J34:J35"/>
    <mergeCell ref="K34:K35"/>
    <mergeCell ref="B28:D28"/>
    <mergeCell ref="T25:V27"/>
    <mergeCell ref="F26:F27"/>
    <mergeCell ref="G26:G27"/>
    <mergeCell ref="H26:H27"/>
    <mergeCell ref="I26:I27"/>
    <mergeCell ref="J26:J27"/>
    <mergeCell ref="K26:K27"/>
    <mergeCell ref="L26:L27"/>
    <mergeCell ref="M26:M27"/>
    <mergeCell ref="N26:N27"/>
    <mergeCell ref="B24:U24"/>
    <mergeCell ref="A25:A27"/>
    <mergeCell ref="B25:D27"/>
    <mergeCell ref="E25:E27"/>
    <mergeCell ref="F25:G25"/>
    <mergeCell ref="H25:I25"/>
    <mergeCell ref="J25:L25"/>
    <mergeCell ref="M25:O25"/>
    <mergeCell ref="P25:Q25"/>
    <mergeCell ref="R25:S25"/>
    <mergeCell ref="O26:O27"/>
    <mergeCell ref="P26:P27"/>
    <mergeCell ref="Q26:Q27"/>
    <mergeCell ref="R26:R27"/>
    <mergeCell ref="S26:S27"/>
    <mergeCell ref="A23:V23"/>
    <mergeCell ref="M17:M18"/>
    <mergeCell ref="N17:N18"/>
    <mergeCell ref="O17:O18"/>
    <mergeCell ref="P17:P18"/>
    <mergeCell ref="Q17:Q18"/>
    <mergeCell ref="R17:R18"/>
    <mergeCell ref="G17:G18"/>
    <mergeCell ref="H17:H18"/>
    <mergeCell ref="I17:I18"/>
    <mergeCell ref="J17:J18"/>
    <mergeCell ref="K17:K18"/>
    <mergeCell ref="L17:L18"/>
    <mergeCell ref="B19:D19"/>
    <mergeCell ref="B20:D20"/>
    <mergeCell ref="B21:D21"/>
    <mergeCell ref="A1:V1"/>
    <mergeCell ref="A3:V3"/>
    <mergeCell ref="A4:B4"/>
    <mergeCell ref="G4:V11"/>
    <mergeCell ref="A6:B6"/>
    <mergeCell ref="A7:B7"/>
    <mergeCell ref="A8:B8"/>
    <mergeCell ref="A10:B10"/>
    <mergeCell ref="A11:B11"/>
    <mergeCell ref="A13:V13"/>
    <mergeCell ref="A14:V14"/>
    <mergeCell ref="B15:U15"/>
    <mergeCell ref="A16:A18"/>
    <mergeCell ref="B16:D18"/>
    <mergeCell ref="E16:E18"/>
    <mergeCell ref="F16:G16"/>
    <mergeCell ref="H16:I16"/>
    <mergeCell ref="J16:L16"/>
    <mergeCell ref="M16:O16"/>
    <mergeCell ref="P16:Q16"/>
    <mergeCell ref="R16:S16"/>
    <mergeCell ref="T16:V18"/>
    <mergeCell ref="F17:F18"/>
    <mergeCell ref="S17:S18"/>
  </mergeCells>
  <printOptions horizontalCentered="1"/>
  <pageMargins left="0.23622047244094491" right="0.23622047244094491" top="0.74803149606299213" bottom="0.74803149606299213" header="0.31496062992125984" footer="0.31496062992125984"/>
  <pageSetup scale="24" fitToHeight="3" orientation="landscape" r:id="rId1"/>
  <rowBreaks count="1" manualBreakCount="1">
    <brk id="48"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GridLines="0" tabSelected="1" view="pageBreakPreview" zoomScale="55" zoomScaleNormal="75" zoomScaleSheetLayoutView="55" zoomScalePageLayoutView="55" workbookViewId="0">
      <selection activeCell="C10" sqref="C10:D10"/>
    </sheetView>
  </sheetViews>
  <sheetFormatPr baseColWidth="10" defaultRowHeight="18.75" x14ac:dyDescent="0.3"/>
  <cols>
    <col min="1" max="1" width="23.140625" style="1" customWidth="1"/>
    <col min="2" max="2" width="16.42578125" style="1" customWidth="1"/>
    <col min="3" max="3" width="17.28515625" style="1" customWidth="1"/>
    <col min="4" max="4" width="33.85546875" style="3" customWidth="1"/>
    <col min="5" max="5" width="19.28515625" style="2" customWidth="1"/>
    <col min="6" max="6" width="16.140625" style="2" customWidth="1"/>
    <col min="7" max="7" width="14.42578125" style="2" customWidth="1"/>
    <col min="8" max="8" width="16.140625" style="11" customWidth="1"/>
    <col min="9" max="9" width="19.85546875" style="2" customWidth="1"/>
    <col min="10" max="10" width="19.85546875" style="11" customWidth="1"/>
    <col min="11" max="11" width="19.28515625" style="2" customWidth="1"/>
    <col min="12" max="12" width="20" style="1" customWidth="1"/>
    <col min="13" max="13" width="19.28515625" style="1" customWidth="1"/>
    <col min="14" max="14" width="20.42578125" style="1" customWidth="1"/>
    <col min="15" max="15" width="18.28515625" style="1" customWidth="1"/>
    <col min="16" max="16" width="24.7109375" style="1" customWidth="1"/>
    <col min="17" max="17" width="1.140625" style="1" customWidth="1"/>
    <col min="18" max="18" width="3.140625" style="1" customWidth="1"/>
    <col min="19" max="23" width="11.42578125" style="1"/>
    <col min="24" max="24" width="15.42578125" style="1" bestFit="1" customWidth="1"/>
    <col min="25" max="16384" width="11.42578125" style="1"/>
  </cols>
  <sheetData>
    <row r="1" spans="1:17" ht="19.5" thickBot="1" x14ac:dyDescent="0.35"/>
    <row r="2" spans="1:17" ht="46.5" customHeight="1" thickBot="1" x14ac:dyDescent="0.75">
      <c r="A2" s="511" t="s">
        <v>87</v>
      </c>
      <c r="B2" s="512"/>
      <c r="C2" s="512"/>
      <c r="D2" s="512"/>
      <c r="E2" s="512"/>
      <c r="F2" s="512"/>
      <c r="G2" s="512"/>
      <c r="H2" s="512"/>
      <c r="I2" s="512"/>
      <c r="J2" s="512"/>
      <c r="K2" s="512"/>
      <c r="L2" s="512"/>
      <c r="M2" s="512"/>
      <c r="N2" s="512"/>
      <c r="O2" s="512"/>
      <c r="P2" s="513"/>
    </row>
    <row r="3" spans="1:17" ht="13.5" customHeight="1" thickBot="1" x14ac:dyDescent="0.75">
      <c r="A3" s="75"/>
      <c r="B3" s="76"/>
      <c r="C3" s="76"/>
      <c r="D3" s="76"/>
      <c r="E3" s="76"/>
      <c r="F3" s="76"/>
      <c r="G3" s="76"/>
      <c r="H3" s="76"/>
      <c r="I3" s="76"/>
      <c r="J3" s="76"/>
      <c r="K3" s="76"/>
      <c r="L3" s="76"/>
      <c r="M3" s="76"/>
      <c r="N3" s="76"/>
      <c r="O3" s="76"/>
      <c r="P3" s="77"/>
    </row>
    <row r="4" spans="1:17" ht="7.5" customHeight="1" thickBot="1" x14ac:dyDescent="0.35">
      <c r="A4" s="514"/>
      <c r="B4" s="515"/>
      <c r="C4" s="515"/>
      <c r="D4" s="515"/>
      <c r="E4" s="515"/>
      <c r="F4" s="515"/>
      <c r="G4" s="515"/>
      <c r="H4" s="515"/>
      <c r="I4" s="515"/>
      <c r="J4" s="515"/>
      <c r="K4" s="515"/>
      <c r="L4" s="515"/>
      <c r="M4" s="515"/>
      <c r="N4" s="515"/>
      <c r="O4" s="515"/>
      <c r="P4" s="516"/>
    </row>
    <row r="5" spans="1:17" ht="39.75" thickBot="1" x14ac:dyDescent="0.65">
      <c r="A5" s="517" t="s">
        <v>22</v>
      </c>
      <c r="B5" s="518"/>
      <c r="C5" s="518"/>
      <c r="D5" s="518"/>
      <c r="E5" s="518"/>
      <c r="F5" s="518"/>
      <c r="G5" s="518"/>
      <c r="H5" s="518"/>
      <c r="I5" s="518"/>
      <c r="J5" s="518"/>
      <c r="K5" s="518"/>
      <c r="L5" s="518"/>
      <c r="M5" s="518"/>
      <c r="N5" s="518"/>
      <c r="O5" s="518"/>
      <c r="P5" s="519"/>
    </row>
    <row r="6" spans="1:17" ht="8.25" customHeight="1" thickBot="1" x14ac:dyDescent="0.4">
      <c r="A6" s="520"/>
      <c r="B6" s="521"/>
      <c r="C6" s="521"/>
      <c r="D6" s="521"/>
      <c r="E6" s="521"/>
      <c r="F6" s="521"/>
      <c r="G6" s="521"/>
      <c r="H6" s="521"/>
      <c r="I6" s="521"/>
      <c r="J6" s="521"/>
      <c r="K6" s="521"/>
      <c r="L6" s="521"/>
      <c r="M6" s="521"/>
      <c r="N6" s="521"/>
      <c r="O6" s="521"/>
      <c r="P6" s="522"/>
    </row>
    <row r="7" spans="1:17" ht="8.25" customHeight="1" thickBot="1" x14ac:dyDescent="0.4">
      <c r="A7" s="78"/>
      <c r="B7" s="78"/>
      <c r="C7" s="78" t="s">
        <v>88</v>
      </c>
      <c r="D7" s="78"/>
      <c r="E7" s="78"/>
      <c r="F7" s="78"/>
      <c r="G7" s="78"/>
      <c r="H7" s="78"/>
      <c r="I7" s="78"/>
      <c r="J7" s="78"/>
      <c r="K7" s="78"/>
      <c r="L7" s="78"/>
      <c r="M7" s="78"/>
      <c r="N7" s="78"/>
      <c r="O7" s="78"/>
      <c r="P7" s="78"/>
    </row>
    <row r="8" spans="1:17" ht="18.75" customHeight="1" x14ac:dyDescent="0.35">
      <c r="A8" s="523" t="s">
        <v>1</v>
      </c>
      <c r="B8" s="524"/>
      <c r="C8" s="525">
        <v>2025</v>
      </c>
      <c r="D8" s="526"/>
      <c r="E8" s="527" t="s">
        <v>8</v>
      </c>
      <c r="F8" s="528"/>
      <c r="G8" s="528"/>
      <c r="H8" s="528"/>
      <c r="I8" s="528"/>
      <c r="J8" s="528"/>
      <c r="K8" s="528"/>
      <c r="L8" s="528"/>
      <c r="M8" s="528"/>
      <c r="N8" s="528"/>
      <c r="O8" s="528"/>
      <c r="P8" s="529"/>
      <c r="Q8" s="16"/>
    </row>
    <row r="9" spans="1:17" ht="18.75" customHeight="1" x14ac:dyDescent="0.35">
      <c r="A9" s="79"/>
      <c r="B9" s="80" t="s">
        <v>20</v>
      </c>
      <c r="C9" s="535" t="s">
        <v>143</v>
      </c>
      <c r="D9" s="536"/>
      <c r="E9" s="530"/>
      <c r="F9" s="385"/>
      <c r="G9" s="385"/>
      <c r="H9" s="385"/>
      <c r="I9" s="385"/>
      <c r="J9" s="385"/>
      <c r="K9" s="385"/>
      <c r="L9" s="385"/>
      <c r="M9" s="385"/>
      <c r="N9" s="385"/>
      <c r="O9" s="385"/>
      <c r="P9" s="531"/>
      <c r="Q9" s="16"/>
    </row>
    <row r="10" spans="1:17" ht="23.25" x14ac:dyDescent="0.35">
      <c r="A10" s="537" t="s">
        <v>3</v>
      </c>
      <c r="B10" s="538"/>
      <c r="C10" s="535" t="s">
        <v>95</v>
      </c>
      <c r="D10" s="536"/>
      <c r="E10" s="530"/>
      <c r="F10" s="385"/>
      <c r="G10" s="385"/>
      <c r="H10" s="385"/>
      <c r="I10" s="385"/>
      <c r="J10" s="385"/>
      <c r="K10" s="385"/>
      <c r="L10" s="385"/>
      <c r="M10" s="385"/>
      <c r="N10" s="385"/>
      <c r="O10" s="385"/>
      <c r="P10" s="531"/>
      <c r="Q10" s="16"/>
    </row>
    <row r="11" spans="1:17" ht="23.25" x14ac:dyDescent="0.35">
      <c r="A11" s="537" t="s">
        <v>2</v>
      </c>
      <c r="B11" s="538"/>
      <c r="C11" s="535" t="s">
        <v>89</v>
      </c>
      <c r="D11" s="536"/>
      <c r="E11" s="530"/>
      <c r="F11" s="385"/>
      <c r="G11" s="385"/>
      <c r="H11" s="385"/>
      <c r="I11" s="385"/>
      <c r="J11" s="385"/>
      <c r="K11" s="385"/>
      <c r="L11" s="385"/>
      <c r="M11" s="385"/>
      <c r="N11" s="385"/>
      <c r="O11" s="385"/>
      <c r="P11" s="531"/>
      <c r="Q11" s="16"/>
    </row>
    <row r="12" spans="1:17" ht="24.75" customHeight="1" x14ac:dyDescent="0.3">
      <c r="A12" s="539" t="s">
        <v>4</v>
      </c>
      <c r="B12" s="540"/>
      <c r="C12" s="535" t="s">
        <v>90</v>
      </c>
      <c r="D12" s="536"/>
      <c r="E12" s="530"/>
      <c r="F12" s="385"/>
      <c r="G12" s="385"/>
      <c r="H12" s="385"/>
      <c r="I12" s="385"/>
      <c r="J12" s="385"/>
      <c r="K12" s="385"/>
      <c r="L12" s="385"/>
      <c r="M12" s="385"/>
      <c r="N12" s="385"/>
      <c r="O12" s="385"/>
      <c r="P12" s="531"/>
      <c r="Q12" s="16"/>
    </row>
    <row r="13" spans="1:17" ht="21" customHeight="1" thickBot="1" x14ac:dyDescent="0.35">
      <c r="A13" s="81"/>
      <c r="B13" s="82" t="s">
        <v>13</v>
      </c>
      <c r="C13" s="535" t="s">
        <v>91</v>
      </c>
      <c r="D13" s="536"/>
      <c r="E13" s="530"/>
      <c r="F13" s="385"/>
      <c r="G13" s="385"/>
      <c r="H13" s="385"/>
      <c r="I13" s="385"/>
      <c r="J13" s="385"/>
      <c r="K13" s="385"/>
      <c r="L13" s="385"/>
      <c r="M13" s="385"/>
      <c r="N13" s="385"/>
      <c r="O13" s="385"/>
      <c r="P13" s="531"/>
      <c r="Q13" s="16"/>
    </row>
    <row r="14" spans="1:17" ht="21" customHeight="1" x14ac:dyDescent="0.3">
      <c r="A14" s="17"/>
      <c r="B14" s="17"/>
      <c r="C14" s="59"/>
      <c r="D14" s="6"/>
      <c r="E14" s="530"/>
      <c r="F14" s="385"/>
      <c r="G14" s="385"/>
      <c r="H14" s="385"/>
      <c r="I14" s="385"/>
      <c r="J14" s="385"/>
      <c r="K14" s="385"/>
      <c r="L14" s="385"/>
      <c r="M14" s="385"/>
      <c r="N14" s="385"/>
      <c r="O14" s="385"/>
      <c r="P14" s="531"/>
      <c r="Q14" s="16"/>
    </row>
    <row r="15" spans="1:17" ht="58.5" customHeight="1" thickBot="1" x14ac:dyDescent="0.35">
      <c r="A15" s="17"/>
      <c r="B15" s="17"/>
      <c r="C15" s="8"/>
      <c r="D15" s="6"/>
      <c r="E15" s="532"/>
      <c r="F15" s="533"/>
      <c r="G15" s="533"/>
      <c r="H15" s="533"/>
      <c r="I15" s="533"/>
      <c r="J15" s="533"/>
      <c r="K15" s="533"/>
      <c r="L15" s="533"/>
      <c r="M15" s="533"/>
      <c r="N15" s="533"/>
      <c r="O15" s="533"/>
      <c r="P15" s="534"/>
      <c r="Q15" s="16"/>
    </row>
    <row r="16" spans="1:17" ht="15" customHeight="1" thickBot="1" x14ac:dyDescent="0.35">
      <c r="A16" s="17"/>
      <c r="B16" s="17"/>
      <c r="C16" s="8"/>
      <c r="D16" s="6"/>
      <c r="E16" s="83"/>
      <c r="F16" s="83"/>
      <c r="G16" s="83"/>
      <c r="H16" s="83"/>
      <c r="I16" s="83"/>
      <c r="J16" s="83"/>
      <c r="K16" s="83"/>
      <c r="L16" s="83"/>
      <c r="M16" s="83"/>
      <c r="N16" s="83"/>
      <c r="O16" s="83"/>
      <c r="P16" s="83"/>
      <c r="Q16" s="16"/>
    </row>
    <row r="17" spans="1:16" ht="7.5" customHeight="1" thickBot="1" x14ac:dyDescent="0.35">
      <c r="A17" s="514"/>
      <c r="B17" s="515"/>
      <c r="C17" s="515"/>
      <c r="D17" s="515"/>
      <c r="E17" s="515"/>
      <c r="F17" s="515"/>
      <c r="G17" s="515"/>
      <c r="H17" s="515"/>
      <c r="I17" s="515"/>
      <c r="J17" s="515"/>
      <c r="K17" s="515"/>
      <c r="L17" s="515"/>
      <c r="M17" s="515"/>
      <c r="N17" s="515"/>
      <c r="O17" s="515"/>
      <c r="P17" s="516"/>
    </row>
    <row r="18" spans="1:16" ht="39.75" thickBot="1" x14ac:dyDescent="0.65">
      <c r="A18" s="517" t="s">
        <v>86</v>
      </c>
      <c r="B18" s="518"/>
      <c r="C18" s="518"/>
      <c r="D18" s="518"/>
      <c r="E18" s="518"/>
      <c r="F18" s="518"/>
      <c r="G18" s="518"/>
      <c r="H18" s="518"/>
      <c r="I18" s="518"/>
      <c r="J18" s="518"/>
      <c r="K18" s="518"/>
      <c r="L18" s="518"/>
      <c r="M18" s="518"/>
      <c r="N18" s="518"/>
      <c r="O18" s="518"/>
      <c r="P18" s="519"/>
    </row>
    <row r="19" spans="1:16" ht="8.25" customHeight="1" x14ac:dyDescent="0.35">
      <c r="A19" s="541"/>
      <c r="B19" s="542"/>
      <c r="C19" s="542"/>
      <c r="D19" s="542"/>
      <c r="E19" s="542"/>
      <c r="F19" s="542"/>
      <c r="G19" s="542"/>
      <c r="H19" s="542"/>
      <c r="I19" s="542"/>
      <c r="J19" s="542"/>
      <c r="K19" s="542"/>
      <c r="L19" s="542"/>
      <c r="M19" s="542"/>
      <c r="N19" s="542"/>
      <c r="O19" s="542"/>
      <c r="P19" s="543"/>
    </row>
    <row r="20" spans="1:16" ht="56.25" customHeight="1" thickBot="1" x14ac:dyDescent="0.4">
      <c r="A20" s="84"/>
      <c r="B20" s="84"/>
      <c r="C20" s="84"/>
      <c r="D20" s="85"/>
      <c r="E20" s="30"/>
      <c r="F20" s="31"/>
      <c r="G20" s="31"/>
      <c r="H20" s="37"/>
      <c r="I20" s="31"/>
      <c r="J20" s="37"/>
      <c r="K20" s="31"/>
      <c r="L20" s="29"/>
      <c r="M20" s="29"/>
      <c r="N20" s="29"/>
      <c r="O20" s="29"/>
      <c r="P20" s="29"/>
    </row>
    <row r="21" spans="1:16" ht="98.25" customHeight="1" thickBot="1" x14ac:dyDescent="0.35">
      <c r="A21" s="86" t="s">
        <v>57</v>
      </c>
      <c r="B21" s="544" t="s">
        <v>58</v>
      </c>
      <c r="C21" s="545"/>
      <c r="D21" s="544" t="s">
        <v>59</v>
      </c>
      <c r="E21" s="548"/>
      <c r="F21" s="548"/>
      <c r="G21" s="548"/>
      <c r="H21" s="548"/>
      <c r="I21" s="87" t="s">
        <v>60</v>
      </c>
      <c r="J21" s="88" t="s">
        <v>61</v>
      </c>
      <c r="K21" s="88" t="s">
        <v>71</v>
      </c>
      <c r="L21" s="89" t="s">
        <v>72</v>
      </c>
      <c r="M21" s="89" t="s">
        <v>74</v>
      </c>
      <c r="N21" s="89" t="s">
        <v>73</v>
      </c>
      <c r="O21" s="546" t="s">
        <v>62</v>
      </c>
      <c r="P21" s="547"/>
    </row>
    <row r="22" spans="1:16" ht="97.5" customHeight="1" x14ac:dyDescent="0.3">
      <c r="A22" s="230"/>
      <c r="B22" s="549"/>
      <c r="C22" s="550"/>
      <c r="D22" s="551"/>
      <c r="E22" s="552"/>
      <c r="F22" s="552"/>
      <c r="G22" s="552"/>
      <c r="H22" s="553"/>
      <c r="I22" s="232"/>
      <c r="J22" s="232"/>
      <c r="K22" s="231"/>
      <c r="L22" s="231"/>
      <c r="M22" s="309"/>
      <c r="N22" s="310"/>
      <c r="O22" s="368"/>
      <c r="P22" s="368"/>
    </row>
    <row r="23" spans="1:16" ht="97.5" customHeight="1" x14ac:dyDescent="0.3">
      <c r="A23" s="230"/>
      <c r="B23" s="549"/>
      <c r="C23" s="550"/>
      <c r="D23" s="551"/>
      <c r="E23" s="552"/>
      <c r="F23" s="552"/>
      <c r="G23" s="552"/>
      <c r="H23" s="553"/>
      <c r="I23" s="232"/>
      <c r="J23" s="232"/>
      <c r="K23" s="231"/>
      <c r="L23" s="231"/>
      <c r="M23" s="309"/>
      <c r="N23" s="309"/>
      <c r="O23" s="368"/>
      <c r="P23" s="368"/>
    </row>
    <row r="24" spans="1:16" ht="97.5" customHeight="1" x14ac:dyDescent="0.3">
      <c r="A24" s="230"/>
      <c r="B24" s="323"/>
      <c r="C24" s="324"/>
      <c r="D24" s="325"/>
      <c r="E24" s="326"/>
      <c r="F24" s="326"/>
      <c r="G24" s="326"/>
      <c r="H24" s="327"/>
      <c r="I24" s="322"/>
      <c r="J24" s="322"/>
      <c r="K24" s="337"/>
      <c r="L24" s="337"/>
      <c r="M24" s="309"/>
      <c r="N24" s="309"/>
      <c r="O24" s="368"/>
      <c r="P24" s="368"/>
    </row>
    <row r="25" spans="1:16" ht="97.5" customHeight="1" x14ac:dyDescent="0.35">
      <c r="A25" s="230"/>
      <c r="B25" s="549"/>
      <c r="C25" s="550"/>
      <c r="D25" s="551"/>
      <c r="E25" s="552"/>
      <c r="F25" s="552"/>
      <c r="G25" s="552"/>
      <c r="H25" s="553"/>
      <c r="I25" s="232"/>
      <c r="J25" s="232"/>
      <c r="K25" s="232"/>
      <c r="L25" s="232"/>
      <c r="M25" s="309"/>
      <c r="N25" s="309"/>
      <c r="O25" s="554"/>
      <c r="P25" s="554"/>
    </row>
    <row r="26" spans="1:16" ht="42.75" customHeight="1" x14ac:dyDescent="0.35">
      <c r="A26" s="84"/>
      <c r="B26" s="84"/>
      <c r="C26" s="84"/>
      <c r="D26" s="85"/>
      <c r="E26" s="30"/>
      <c r="F26" s="31"/>
      <c r="G26" s="31"/>
      <c r="H26" s="37"/>
      <c r="I26" s="31"/>
      <c r="J26" s="37"/>
      <c r="K26" s="31"/>
      <c r="L26" s="29"/>
      <c r="M26" s="29"/>
      <c r="N26" s="29"/>
      <c r="O26" s="29"/>
      <c r="P26" s="29"/>
    </row>
    <row r="27" spans="1:16" ht="56.25" customHeight="1" x14ac:dyDescent="0.3">
      <c r="B27" s="53"/>
      <c r="C27" s="14"/>
      <c r="D27" s="14"/>
      <c r="E27" s="14"/>
      <c r="F27" s="15"/>
      <c r="G27" s="1"/>
      <c r="H27" s="1"/>
      <c r="I27" s="1"/>
      <c r="J27" s="53"/>
      <c r="K27" s="14"/>
      <c r="L27" s="14"/>
      <c r="M27" s="14"/>
      <c r="N27" s="14"/>
      <c r="O27" s="15"/>
    </row>
    <row r="28" spans="1:16" ht="56.25" customHeight="1" x14ac:dyDescent="0.3">
      <c r="B28" s="352" t="s">
        <v>16</v>
      </c>
      <c r="C28" s="353"/>
      <c r="D28" s="353"/>
      <c r="E28" s="353"/>
      <c r="F28" s="354"/>
      <c r="J28" s="352" t="s">
        <v>17</v>
      </c>
      <c r="K28" s="353"/>
      <c r="L28" s="353"/>
      <c r="M28" s="353"/>
      <c r="N28" s="353"/>
      <c r="O28" s="354"/>
    </row>
  </sheetData>
  <mergeCells count="33">
    <mergeCell ref="O24:P24"/>
    <mergeCell ref="B28:F28"/>
    <mergeCell ref="J28:O28"/>
    <mergeCell ref="D21:H21"/>
    <mergeCell ref="B22:C22"/>
    <mergeCell ref="D22:H22"/>
    <mergeCell ref="B25:C25"/>
    <mergeCell ref="D25:H25"/>
    <mergeCell ref="B23:C23"/>
    <mergeCell ref="D23:H23"/>
    <mergeCell ref="O22:P22"/>
    <mergeCell ref="O25:P25"/>
    <mergeCell ref="O23:P23"/>
    <mergeCell ref="A18:P18"/>
    <mergeCell ref="A19:P19"/>
    <mergeCell ref="B21:C21"/>
    <mergeCell ref="O21:P21"/>
    <mergeCell ref="A17:P17"/>
    <mergeCell ref="A2:P2"/>
    <mergeCell ref="A4:P4"/>
    <mergeCell ref="A5:P5"/>
    <mergeCell ref="A6:P6"/>
    <mergeCell ref="A8:B8"/>
    <mergeCell ref="C8:D8"/>
    <mergeCell ref="E8:P15"/>
    <mergeCell ref="C9:D9"/>
    <mergeCell ref="A10:B10"/>
    <mergeCell ref="C10:D10"/>
    <mergeCell ref="A11:B11"/>
    <mergeCell ref="C11:D11"/>
    <mergeCell ref="A12:B12"/>
    <mergeCell ref="C12:D12"/>
    <mergeCell ref="C13:D13"/>
  </mergeCells>
  <printOptions horizontalCentered="1"/>
  <pageMargins left="0.39370078740157483" right="0.11811023622047245" top="0.74803149606299213" bottom="0.74803149606299213" header="0.31496062992125984" footer="0.31496062992125984"/>
  <pageSetup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topLeftCell="A43" zoomScaleNormal="100" zoomScaleSheetLayoutView="80" workbookViewId="0">
      <selection activeCell="B86" sqref="B86"/>
    </sheetView>
  </sheetViews>
  <sheetFormatPr baseColWidth="10" defaultRowHeight="15" x14ac:dyDescent="0.25"/>
  <cols>
    <col min="1" max="1" width="13" bestFit="1" customWidth="1"/>
    <col min="2" max="2" width="63.7109375" customWidth="1"/>
    <col min="3" max="3" width="16" style="287" customWidth="1"/>
    <col min="4" max="4" width="17.85546875" style="287" bestFit="1" customWidth="1"/>
    <col min="5" max="5" width="27.28515625" customWidth="1"/>
    <col min="6" max="6" width="12.42578125" bestFit="1" customWidth="1"/>
    <col min="7" max="7" width="11.7109375" bestFit="1" customWidth="1"/>
  </cols>
  <sheetData>
    <row r="1" spans="1:6" x14ac:dyDescent="0.25">
      <c r="A1" s="555" t="s">
        <v>121</v>
      </c>
      <c r="B1" s="555"/>
      <c r="C1" s="555"/>
      <c r="D1" s="555"/>
      <c r="E1" s="555"/>
    </row>
    <row r="2" spans="1:6" x14ac:dyDescent="0.25">
      <c r="C2" s="287" t="s">
        <v>122</v>
      </c>
      <c r="D2" s="288" t="s">
        <v>120</v>
      </c>
    </row>
    <row r="3" spans="1:6" ht="18.75" customHeight="1" x14ac:dyDescent="0.25">
      <c r="B3" s="252" t="s">
        <v>94</v>
      </c>
      <c r="C3" s="289"/>
      <c r="D3" s="290"/>
    </row>
    <row r="4" spans="1:6" x14ac:dyDescent="0.25">
      <c r="A4" t="s">
        <v>114</v>
      </c>
      <c r="B4" s="237" t="s">
        <v>100</v>
      </c>
      <c r="C4" s="291">
        <f>23397470-1373595-9773875</f>
        <v>12250000</v>
      </c>
      <c r="D4" s="292">
        <f>700000+5110000+6440000</f>
        <v>12250000</v>
      </c>
      <c r="E4" t="s">
        <v>132</v>
      </c>
    </row>
    <row r="5" spans="1:6" ht="15" customHeight="1" x14ac:dyDescent="0.25">
      <c r="A5" t="s">
        <v>115</v>
      </c>
      <c r="B5" s="237" t="s">
        <v>100</v>
      </c>
      <c r="C5" s="291">
        <f>223702530-7682675-188626405+2660000-2058905</f>
        <v>27994545</v>
      </c>
      <c r="D5" s="293">
        <f>5180000+3640000+19104545</f>
        <v>27924545</v>
      </c>
      <c r="E5" t="s">
        <v>132</v>
      </c>
    </row>
    <row r="6" spans="1:6" ht="15" customHeight="1" x14ac:dyDescent="0.25">
      <c r="A6" t="s">
        <v>134</v>
      </c>
      <c r="B6" s="237" t="s">
        <v>117</v>
      </c>
      <c r="C6" s="291">
        <f>3370250-1079650</f>
        <v>2290600</v>
      </c>
      <c r="D6" s="312">
        <f>147000+147000+172000+267174.19+201000+186700+189000+261000</f>
        <v>1570874.19</v>
      </c>
      <c r="E6" t="s">
        <v>132</v>
      </c>
      <c r="F6" s="233">
        <f>+D6+D65</f>
        <v>3425251.62</v>
      </c>
    </row>
    <row r="7" spans="1:6" ht="15" customHeight="1" x14ac:dyDescent="0.25">
      <c r="A7" t="s">
        <v>134</v>
      </c>
      <c r="B7" s="237" t="s">
        <v>101</v>
      </c>
      <c r="C7" s="291">
        <f>14766000-594000-9072000</f>
        <v>5100000</v>
      </c>
      <c r="D7" s="312">
        <f>520000+330000+205000+615000+590000+475000+155000+705000</f>
        <v>3595000</v>
      </c>
      <c r="E7" t="s">
        <v>132</v>
      </c>
      <c r="F7" s="233"/>
    </row>
    <row r="8" spans="1:6" ht="15" customHeight="1" x14ac:dyDescent="0.25">
      <c r="B8" s="238"/>
      <c r="C8" s="294">
        <f>SUM(C4:C7)</f>
        <v>47635145</v>
      </c>
      <c r="D8" s="295">
        <f>SUM(D4:D7)</f>
        <v>45340419.189999998</v>
      </c>
    </row>
    <row r="9" spans="1:6" ht="6" customHeight="1" x14ac:dyDescent="0.25"/>
    <row r="10" spans="1:6" ht="18.75" x14ac:dyDescent="0.25">
      <c r="B10" s="253" t="s">
        <v>97</v>
      </c>
      <c r="C10" s="296"/>
      <c r="D10" s="297"/>
      <c r="F10" s="233"/>
    </row>
    <row r="11" spans="1:6" x14ac:dyDescent="0.25">
      <c r="A11" t="s">
        <v>114</v>
      </c>
      <c r="B11" s="237" t="s">
        <v>102</v>
      </c>
      <c r="C11" s="291">
        <v>0</v>
      </c>
      <c r="D11" s="293"/>
      <c r="E11" t="s">
        <v>132</v>
      </c>
    </row>
    <row r="12" spans="1:6" x14ac:dyDescent="0.25">
      <c r="B12" s="251" t="s">
        <v>130</v>
      </c>
      <c r="C12" s="291">
        <v>0</v>
      </c>
      <c r="D12" s="293"/>
      <c r="E12" t="s">
        <v>132</v>
      </c>
    </row>
    <row r="13" spans="1:6" x14ac:dyDescent="0.25">
      <c r="B13" s="251"/>
      <c r="C13" s="291"/>
      <c r="D13" s="293"/>
    </row>
    <row r="14" spans="1:6" x14ac:dyDescent="0.25">
      <c r="A14" t="s">
        <v>141</v>
      </c>
      <c r="B14" s="251" t="s">
        <v>131</v>
      </c>
      <c r="C14" s="291">
        <f>30000000-1062300-4737002-3249108</f>
        <v>20951590</v>
      </c>
      <c r="D14" s="293">
        <f>728000+9611950+8421000+2190640</f>
        <v>20951590</v>
      </c>
      <c r="E14" t="s">
        <v>132</v>
      </c>
    </row>
    <row r="15" spans="1:6" x14ac:dyDescent="0.25">
      <c r="B15" s="237"/>
      <c r="C15" s="291"/>
      <c r="D15" s="293"/>
      <c r="E15" t="s">
        <v>132</v>
      </c>
    </row>
    <row r="16" spans="1:6" x14ac:dyDescent="0.25">
      <c r="B16" s="238"/>
      <c r="C16" s="294"/>
      <c r="D16" s="295">
        <f>SUM(D11:D15)</f>
        <v>20951590</v>
      </c>
    </row>
    <row r="17" spans="1:6" ht="6" customHeight="1" x14ac:dyDescent="0.25"/>
    <row r="18" spans="1:6" x14ac:dyDescent="0.25">
      <c r="B18" s="254" t="s">
        <v>103</v>
      </c>
      <c r="C18" s="298">
        <f>+C19+C22+C23+C24</f>
        <v>373546.93</v>
      </c>
      <c r="D18" s="298">
        <f>+D19+D22+D23+D24</f>
        <v>958656.72</v>
      </c>
    </row>
    <row r="19" spans="1:6" x14ac:dyDescent="0.25">
      <c r="A19" t="s">
        <v>134</v>
      </c>
      <c r="B19" s="238" t="s">
        <v>104</v>
      </c>
      <c r="C19" s="294">
        <f>26439995-11319644-768000-14352351</f>
        <v>0</v>
      </c>
      <c r="D19" s="295"/>
      <c r="E19" t="s">
        <v>132</v>
      </c>
    </row>
    <row r="20" spans="1:6" ht="6" customHeight="1" x14ac:dyDescent="0.25"/>
    <row r="21" spans="1:6" ht="26.25" x14ac:dyDescent="0.25">
      <c r="B21" s="250" t="s">
        <v>99</v>
      </c>
      <c r="C21" s="299"/>
      <c r="D21" s="300"/>
    </row>
    <row r="22" spans="1:6" x14ac:dyDescent="0.25">
      <c r="A22" t="s">
        <v>134</v>
      </c>
      <c r="B22" s="238" t="s">
        <v>139</v>
      </c>
      <c r="C22" s="320">
        <v>215000</v>
      </c>
      <c r="D22" s="293">
        <v>205840.34</v>
      </c>
    </row>
    <row r="23" spans="1:6" x14ac:dyDescent="0.25">
      <c r="A23" t="s">
        <v>134</v>
      </c>
      <c r="B23" s="238" t="s">
        <v>118</v>
      </c>
      <c r="C23" s="315">
        <f>94244+2633-5266</f>
        <v>91611</v>
      </c>
      <c r="D23" s="293">
        <f>90880.45</f>
        <v>90880.45</v>
      </c>
      <c r="E23" s="233"/>
      <c r="F23" s="233"/>
    </row>
    <row r="24" spans="1:6" x14ac:dyDescent="0.25">
      <c r="A24" t="s">
        <v>134</v>
      </c>
      <c r="B24" s="238" t="s">
        <v>112</v>
      </c>
      <c r="C24" s="319">
        <v>66935.929999999993</v>
      </c>
      <c r="D24" s="313">
        <v>661935.93000000005</v>
      </c>
    </row>
    <row r="25" spans="1:6" ht="6" customHeight="1" x14ac:dyDescent="0.25"/>
    <row r="27" spans="1:6" x14ac:dyDescent="0.25">
      <c r="B27" s="254" t="s">
        <v>127</v>
      </c>
      <c r="C27" s="298"/>
      <c r="D27" s="300"/>
    </row>
    <row r="28" spans="1:6" x14ac:dyDescent="0.25">
      <c r="A28" t="s">
        <v>115</v>
      </c>
      <c r="B28" s="237" t="s">
        <v>128</v>
      </c>
      <c r="C28" s="291">
        <v>0</v>
      </c>
      <c r="D28" s="293"/>
      <c r="E28" t="s">
        <v>133</v>
      </c>
    </row>
    <row r="29" spans="1:6" x14ac:dyDescent="0.25">
      <c r="A29" t="s">
        <v>115</v>
      </c>
      <c r="B29" s="237" t="s">
        <v>106</v>
      </c>
      <c r="C29" s="291"/>
      <c r="D29" s="293"/>
    </row>
    <row r="30" spans="1:6" x14ac:dyDescent="0.25">
      <c r="A30" t="s">
        <v>115</v>
      </c>
      <c r="B30" s="237" t="s">
        <v>107</v>
      </c>
      <c r="C30" s="291"/>
      <c r="D30" s="293"/>
      <c r="E30" s="233"/>
    </row>
    <row r="31" spans="1:6" x14ac:dyDescent="0.25">
      <c r="A31" t="s">
        <v>115</v>
      </c>
      <c r="B31" s="237" t="s">
        <v>108</v>
      </c>
      <c r="C31" s="291"/>
      <c r="D31" s="293"/>
    </row>
    <row r="32" spans="1:6" x14ac:dyDescent="0.25">
      <c r="A32" t="s">
        <v>115</v>
      </c>
      <c r="B32" s="237" t="s">
        <v>105</v>
      </c>
      <c r="C32" s="291"/>
      <c r="D32" s="293"/>
    </row>
    <row r="33" spans="1:5" x14ac:dyDescent="0.25">
      <c r="A33" t="s">
        <v>115</v>
      </c>
      <c r="D33" s="293"/>
    </row>
    <row r="34" spans="1:5" x14ac:dyDescent="0.25">
      <c r="A34" t="s">
        <v>115</v>
      </c>
      <c r="B34" s="237" t="s">
        <v>102</v>
      </c>
      <c r="C34" s="291"/>
      <c r="D34" s="293"/>
    </row>
    <row r="35" spans="1:5" x14ac:dyDescent="0.25">
      <c r="B35" s="238"/>
      <c r="C35" s="294">
        <f>SUM(C28:C34)</f>
        <v>0</v>
      </c>
      <c r="D35" s="295">
        <f>SUM(D28:D34)</f>
        <v>0</v>
      </c>
    </row>
    <row r="36" spans="1:5" ht="6.75" customHeight="1" x14ac:dyDescent="0.25"/>
    <row r="37" spans="1:5" x14ac:dyDescent="0.25">
      <c r="D37" s="301"/>
    </row>
    <row r="38" spans="1:5" x14ac:dyDescent="0.25">
      <c r="A38" t="s">
        <v>114</v>
      </c>
      <c r="B38" s="236"/>
      <c r="C38" s="302"/>
      <c r="D38" s="301"/>
    </row>
    <row r="39" spans="1:5" x14ac:dyDescent="0.25">
      <c r="A39" t="s">
        <v>115</v>
      </c>
      <c r="B39" s="237" t="s">
        <v>109</v>
      </c>
      <c r="C39" s="291">
        <v>7682675</v>
      </c>
      <c r="D39" s="301">
        <v>7682675</v>
      </c>
    </row>
    <row r="40" spans="1:5" ht="12" customHeight="1" x14ac:dyDescent="0.25">
      <c r="B40" s="236">
        <v>122</v>
      </c>
      <c r="C40" s="301"/>
      <c r="D40" s="301" t="s">
        <v>137</v>
      </c>
    </row>
    <row r="41" spans="1:5" ht="12" customHeight="1" x14ac:dyDescent="0.25">
      <c r="B41" s="236">
        <v>199</v>
      </c>
      <c r="C41" s="301"/>
      <c r="D41" s="301"/>
    </row>
    <row r="42" spans="1:5" ht="12" customHeight="1" x14ac:dyDescent="0.25">
      <c r="B42" s="236">
        <v>293</v>
      </c>
      <c r="C42" s="301"/>
      <c r="D42" s="301"/>
    </row>
    <row r="43" spans="1:5" ht="12" customHeight="1" x14ac:dyDescent="0.25">
      <c r="B43" s="236">
        <v>294</v>
      </c>
      <c r="C43" s="301"/>
      <c r="D43" s="301"/>
    </row>
    <row r="44" spans="1:5" ht="12" customHeight="1" x14ac:dyDescent="0.25">
      <c r="B44" s="236" t="s">
        <v>125</v>
      </c>
      <c r="C44" s="302">
        <f>SUM(C39:C43)</f>
        <v>7682675</v>
      </c>
      <c r="D44" s="302">
        <f>SUM(D39:D43)</f>
        <v>7682675</v>
      </c>
    </row>
    <row r="45" spans="1:5" ht="5.25" customHeight="1" x14ac:dyDescent="0.25"/>
    <row r="46" spans="1:5" ht="12" customHeight="1" x14ac:dyDescent="0.25">
      <c r="B46" s="254" t="s">
        <v>126</v>
      </c>
      <c r="C46" s="290"/>
      <c r="D46" s="290"/>
    </row>
    <row r="47" spans="1:5" ht="12" customHeight="1" x14ac:dyDescent="0.25">
      <c r="A47" t="s">
        <v>114</v>
      </c>
      <c r="B47" s="237" t="s">
        <v>106</v>
      </c>
      <c r="C47" s="291">
        <f>4019400-3319400</f>
        <v>700000</v>
      </c>
      <c r="D47" s="293">
        <v>700000</v>
      </c>
      <c r="E47" t="s">
        <v>133</v>
      </c>
    </row>
    <row r="48" spans="1:5" x14ac:dyDescent="0.25">
      <c r="B48" s="237" t="s">
        <v>110</v>
      </c>
      <c r="C48" s="291">
        <v>0</v>
      </c>
      <c r="D48" s="293"/>
      <c r="E48" t="s">
        <v>133</v>
      </c>
    </row>
    <row r="49" spans="1:7" x14ac:dyDescent="0.25">
      <c r="A49" t="s">
        <v>114</v>
      </c>
      <c r="B49" s="237" t="s">
        <v>111</v>
      </c>
      <c r="C49" s="291">
        <f>6899970-6307420</f>
        <v>592550</v>
      </c>
      <c r="D49" s="293"/>
      <c r="E49" t="s">
        <v>133</v>
      </c>
    </row>
    <row r="50" spans="1:7" x14ac:dyDescent="0.25">
      <c r="B50" s="237" t="s">
        <v>129</v>
      </c>
      <c r="C50" s="291"/>
      <c r="D50" s="293"/>
      <c r="E50" t="s">
        <v>133</v>
      </c>
    </row>
    <row r="51" spans="1:7" x14ac:dyDescent="0.25">
      <c r="B51" s="237" t="s">
        <v>106</v>
      </c>
      <c r="C51" s="291"/>
      <c r="D51" s="293"/>
      <c r="E51" t="s">
        <v>133</v>
      </c>
    </row>
    <row r="52" spans="1:7" x14ac:dyDescent="0.25">
      <c r="A52" t="s">
        <v>115</v>
      </c>
      <c r="B52" s="237" t="s">
        <v>110</v>
      </c>
      <c r="C52" s="291"/>
      <c r="D52" s="293"/>
      <c r="E52" t="s">
        <v>133</v>
      </c>
    </row>
    <row r="53" spans="1:7" x14ac:dyDescent="0.25">
      <c r="A53" t="s">
        <v>115</v>
      </c>
      <c r="B53" s="237" t="s">
        <v>111</v>
      </c>
      <c r="C53" s="291"/>
      <c r="D53" s="293"/>
    </row>
    <row r="54" spans="1:7" x14ac:dyDescent="0.25">
      <c r="B54" s="238"/>
      <c r="C54" s="294">
        <f>SUM(C47:C53)</f>
        <v>1292550</v>
      </c>
      <c r="D54" s="295">
        <f>SUM(D47:D53)</f>
        <v>700000</v>
      </c>
    </row>
    <row r="55" spans="1:7" ht="8.25" customHeight="1" x14ac:dyDescent="0.25"/>
    <row r="56" spans="1:7" x14ac:dyDescent="0.25">
      <c r="B56" s="236" t="s">
        <v>98</v>
      </c>
      <c r="C56" s="298"/>
      <c r="D56" s="300"/>
    </row>
    <row r="57" spans="1:7" x14ac:dyDescent="0.25">
      <c r="B57" s="238" t="s">
        <v>112</v>
      </c>
      <c r="C57" s="294"/>
      <c r="D57" s="295"/>
    </row>
    <row r="58" spans="1:7" ht="9" customHeight="1" x14ac:dyDescent="0.25"/>
    <row r="59" spans="1:7" x14ac:dyDescent="0.25">
      <c r="A59" t="s">
        <v>116</v>
      </c>
      <c r="B59" s="254" t="s">
        <v>113</v>
      </c>
      <c r="C59" s="298"/>
      <c r="D59" s="300"/>
    </row>
    <row r="60" spans="1:7" x14ac:dyDescent="0.25">
      <c r="B60" s="237" t="s">
        <v>106</v>
      </c>
      <c r="C60" s="291">
        <f>2288000+329220-1765980</f>
        <v>851240</v>
      </c>
      <c r="D60" s="293">
        <v>851240</v>
      </c>
      <c r="E60" t="s">
        <v>133</v>
      </c>
      <c r="F60">
        <v>329220</v>
      </c>
      <c r="G60" t="s">
        <v>140</v>
      </c>
    </row>
    <row r="61" spans="1:7" x14ac:dyDescent="0.25">
      <c r="B61" s="237" t="s">
        <v>106</v>
      </c>
      <c r="C61" s="291"/>
      <c r="D61" s="293"/>
    </row>
    <row r="62" spans="1:7" x14ac:dyDescent="0.25">
      <c r="B62" s="238"/>
      <c r="C62" s="294">
        <f>SUM(C60:C61)</f>
        <v>851240</v>
      </c>
      <c r="D62" s="295">
        <f>SUM(D60:D61)</f>
        <v>851240</v>
      </c>
    </row>
    <row r="63" spans="1:7" x14ac:dyDescent="0.25">
      <c r="C63" s="303"/>
    </row>
    <row r="64" spans="1:7" x14ac:dyDescent="0.25">
      <c r="B64" s="254" t="s">
        <v>92</v>
      </c>
      <c r="C64" s="299"/>
      <c r="D64" s="300"/>
    </row>
    <row r="65" spans="1:9" x14ac:dyDescent="0.25">
      <c r="A65" t="s">
        <v>134</v>
      </c>
      <c r="B65" s="237" t="s">
        <v>117</v>
      </c>
      <c r="C65" s="291">
        <f>3370250-1079650</f>
        <v>2290600</v>
      </c>
      <c r="D65" s="312">
        <f>256677.42+247000+222000+260000+323300+213000.01+209400+123000</f>
        <v>1854377.43</v>
      </c>
      <c r="E65" t="s">
        <v>132</v>
      </c>
      <c r="F65" s="233">
        <f>+C65+C6</f>
        <v>4581200</v>
      </c>
    </row>
    <row r="66" spans="1:9" x14ac:dyDescent="0.25">
      <c r="A66" t="s">
        <v>134</v>
      </c>
      <c r="B66" s="237">
        <v>121</v>
      </c>
      <c r="C66" s="291">
        <v>0</v>
      </c>
      <c r="D66" s="293"/>
      <c r="E66" t="s">
        <v>132</v>
      </c>
    </row>
    <row r="67" spans="1:9" x14ac:dyDescent="0.25">
      <c r="A67" t="s">
        <v>134</v>
      </c>
      <c r="B67" s="237">
        <v>122</v>
      </c>
      <c r="C67" s="291">
        <v>75000</v>
      </c>
      <c r="D67" s="312">
        <v>75000</v>
      </c>
      <c r="E67" t="s">
        <v>132</v>
      </c>
    </row>
    <row r="68" spans="1:9" x14ac:dyDescent="0.25">
      <c r="A68" t="s">
        <v>134</v>
      </c>
      <c r="B68" s="237">
        <v>136</v>
      </c>
      <c r="C68" s="291">
        <f>309259-200000-5963</f>
        <v>103296</v>
      </c>
      <c r="D68" s="312">
        <f>6559.3+12880+14017+14050.8+24079+11034.3</f>
        <v>82620.400000000009</v>
      </c>
      <c r="E68" t="s">
        <v>132</v>
      </c>
    </row>
    <row r="69" spans="1:9" x14ac:dyDescent="0.25">
      <c r="A69" t="s">
        <v>134</v>
      </c>
      <c r="B69" s="237">
        <v>155</v>
      </c>
      <c r="C69" s="291">
        <f>232000-216250</f>
        <v>15750</v>
      </c>
      <c r="D69" s="293">
        <v>15750</v>
      </c>
      <c r="E69" s="233" t="s">
        <v>132</v>
      </c>
    </row>
    <row r="70" spans="1:9" x14ac:dyDescent="0.25">
      <c r="A70" t="s">
        <v>134</v>
      </c>
      <c r="B70" s="237">
        <v>158</v>
      </c>
      <c r="C70" s="291">
        <f>215000+448000-455505</f>
        <v>207495</v>
      </c>
      <c r="D70" s="293">
        <v>0</v>
      </c>
      <c r="E70" t="s">
        <v>132</v>
      </c>
      <c r="F70" s="233"/>
    </row>
    <row r="71" spans="1:9" x14ac:dyDescent="0.25">
      <c r="A71" t="s">
        <v>134</v>
      </c>
      <c r="B71" s="237">
        <v>185</v>
      </c>
      <c r="C71" s="315">
        <v>65756</v>
      </c>
      <c r="D71" s="293">
        <f>156636.45-90880.45</f>
        <v>65756.000000000015</v>
      </c>
      <c r="E71" t="s">
        <v>132</v>
      </c>
      <c r="F71" s="233">
        <f>+D71+D23</f>
        <v>156636.45000000001</v>
      </c>
      <c r="G71" s="316">
        <f>+C71+C23</f>
        <v>157367</v>
      </c>
    </row>
    <row r="72" spans="1:9" x14ac:dyDescent="0.25">
      <c r="A72" t="s">
        <v>134</v>
      </c>
      <c r="B72" s="237">
        <v>189</v>
      </c>
      <c r="C72" s="317">
        <f>1696344-661935.93+380000-163794</f>
        <v>1250614.0699999998</v>
      </c>
      <c r="D72" s="312">
        <f>836123.46-661935.93+81571.77+255029.81+339495.82-406.54</f>
        <v>849878.3899999999</v>
      </c>
      <c r="E72" t="s">
        <v>132</v>
      </c>
      <c r="F72" s="233"/>
      <c r="G72" s="318">
        <f>+C72+C24+C22</f>
        <v>1532549.9999999998</v>
      </c>
      <c r="I72" s="233"/>
    </row>
    <row r="73" spans="1:9" x14ac:dyDescent="0.25">
      <c r="A73" t="s">
        <v>134</v>
      </c>
      <c r="B73" s="237">
        <v>194</v>
      </c>
      <c r="C73" s="291">
        <v>10000</v>
      </c>
      <c r="D73" s="293">
        <f>477.04+309.42+121.47</f>
        <v>907.93000000000006</v>
      </c>
      <c r="E73" t="s">
        <v>132</v>
      </c>
      <c r="F73" s="233"/>
      <c r="G73" s="233"/>
    </row>
    <row r="74" spans="1:9" x14ac:dyDescent="0.25">
      <c r="A74" t="s">
        <v>134</v>
      </c>
      <c r="B74" s="237">
        <v>195</v>
      </c>
      <c r="C74" s="291">
        <v>10000</v>
      </c>
      <c r="D74" s="293"/>
      <c r="F74" s="233"/>
    </row>
    <row r="75" spans="1:9" x14ac:dyDescent="0.25">
      <c r="A75" t="s">
        <v>134</v>
      </c>
      <c r="B75" s="237">
        <v>199</v>
      </c>
      <c r="C75" s="291">
        <v>0</v>
      </c>
      <c r="D75" s="293"/>
      <c r="E75" t="s">
        <v>132</v>
      </c>
    </row>
    <row r="76" spans="1:9" x14ac:dyDescent="0.25">
      <c r="A76" t="s">
        <v>134</v>
      </c>
      <c r="B76" s="237">
        <v>241</v>
      </c>
      <c r="C76" s="291">
        <f>4500+8500-6000</f>
        <v>7000</v>
      </c>
      <c r="D76" s="293">
        <v>6500</v>
      </c>
      <c r="E76" t="s">
        <v>132</v>
      </c>
    </row>
    <row r="77" spans="1:9" x14ac:dyDescent="0.25">
      <c r="A77" t="s">
        <v>134</v>
      </c>
      <c r="B77" s="237">
        <v>243</v>
      </c>
      <c r="C77" s="291">
        <v>0</v>
      </c>
      <c r="D77" s="293"/>
      <c r="E77" t="s">
        <v>132</v>
      </c>
    </row>
    <row r="78" spans="1:9" x14ac:dyDescent="0.25">
      <c r="A78" t="s">
        <v>134</v>
      </c>
      <c r="B78" s="237">
        <v>244</v>
      </c>
      <c r="C78" s="291">
        <f>5000+5000-5855</f>
        <v>4145</v>
      </c>
      <c r="D78" s="293">
        <v>4145</v>
      </c>
      <c r="E78" t="s">
        <v>132</v>
      </c>
    </row>
    <row r="79" spans="1:9" x14ac:dyDescent="0.25">
      <c r="A79" t="s">
        <v>134</v>
      </c>
      <c r="B79" s="237">
        <v>268</v>
      </c>
      <c r="C79" s="291">
        <f>1801800-606819-1193436</f>
        <v>1545</v>
      </c>
      <c r="D79" s="293">
        <v>1545</v>
      </c>
      <c r="E79" t="s">
        <v>132</v>
      </c>
    </row>
    <row r="80" spans="1:9" x14ac:dyDescent="0.25">
      <c r="A80" t="s">
        <v>134</v>
      </c>
      <c r="B80" s="237">
        <v>291</v>
      </c>
      <c r="C80" s="291">
        <f>23157-21989</f>
        <v>1168</v>
      </c>
      <c r="D80" s="293">
        <v>1167.8</v>
      </c>
      <c r="E80" t="s">
        <v>132</v>
      </c>
    </row>
    <row r="81" spans="1:5" x14ac:dyDescent="0.25">
      <c r="A81" t="s">
        <v>134</v>
      </c>
      <c r="B81" s="237">
        <v>322</v>
      </c>
      <c r="C81" s="291">
        <f>61852-56852</f>
        <v>5000</v>
      </c>
      <c r="D81" s="293"/>
      <c r="E81" t="s">
        <v>132</v>
      </c>
    </row>
    <row r="82" spans="1:5" x14ac:dyDescent="0.25">
      <c r="A82" t="s">
        <v>134</v>
      </c>
      <c r="B82" s="237">
        <v>328</v>
      </c>
      <c r="C82" s="291">
        <f>154629+130371</f>
        <v>285000</v>
      </c>
      <c r="D82" s="293">
        <v>280196</v>
      </c>
      <c r="E82" t="s">
        <v>132</v>
      </c>
    </row>
    <row r="83" spans="1:5" x14ac:dyDescent="0.25">
      <c r="A83" t="s">
        <v>138</v>
      </c>
      <c r="B83" s="237">
        <v>329</v>
      </c>
      <c r="C83" s="291">
        <v>15000</v>
      </c>
      <c r="D83" s="293">
        <v>13560</v>
      </c>
    </row>
    <row r="84" spans="1:5" x14ac:dyDescent="0.25">
      <c r="B84" s="282" t="s">
        <v>136</v>
      </c>
      <c r="C84" s="304">
        <f>SUM(C65:C83)</f>
        <v>4347369.07</v>
      </c>
      <c r="D84" s="305">
        <f>SUM(D65:D83)</f>
        <v>3251403.9499999997</v>
      </c>
    </row>
    <row r="85" spans="1:5" x14ac:dyDescent="0.25">
      <c r="A85" t="s">
        <v>134</v>
      </c>
      <c r="B85" s="237" t="s">
        <v>135</v>
      </c>
      <c r="C85" s="304">
        <f>111119038-1782238-75212550-416664-1794779-11648336-10761873</f>
        <v>9502598</v>
      </c>
      <c r="D85" s="305"/>
      <c r="E85" t="s">
        <v>132</v>
      </c>
    </row>
    <row r="86" spans="1:5" x14ac:dyDescent="0.25">
      <c r="B86" s="238"/>
      <c r="C86" s="294"/>
      <c r="D86" s="295"/>
    </row>
    <row r="88" spans="1:5" x14ac:dyDescent="0.25">
      <c r="C88" s="303">
        <f>C8++C11+C14+C18+C35+C44+C54+C57+C62+C84+C85</f>
        <v>92636714</v>
      </c>
      <c r="D88" s="303">
        <f>D8++D11+D14+D18+D35+D44+D54+D57+D62+D84+D85</f>
        <v>79735984.859999999</v>
      </c>
    </row>
    <row r="89" spans="1:5" ht="6" customHeight="1" x14ac:dyDescent="0.25"/>
    <row r="90" spans="1:5" x14ac:dyDescent="0.25">
      <c r="C90" s="314">
        <f>82810249+9826465</f>
        <v>92636714</v>
      </c>
      <c r="D90" s="287">
        <f>70502069.86+9233915</f>
        <v>79735984.859999999</v>
      </c>
    </row>
  </sheetData>
  <mergeCells count="1">
    <mergeCell ref="A1:E1"/>
  </mergeCells>
  <phoneticPr fontId="37" type="noConversion"/>
  <pageMargins left="0.70866141732283472" right="0.70866141732283472" top="0.74803149606299213" bottom="0.74803149606299213" header="0.31496062992125984" footer="0.31496062992125984"/>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IAFF (1)</vt:lpstr>
      <vt:lpstr>IAFF (2)</vt:lpstr>
      <vt:lpstr>IAFF (3)</vt:lpstr>
      <vt:lpstr>Hoja1</vt:lpstr>
      <vt:lpstr>Hoja1!Área_de_impresión</vt:lpstr>
      <vt:lpstr>'IAFF (1)'!Área_de_impresión</vt:lpstr>
      <vt:lpstr>'IAFF (2)'!Área_de_impresión</vt:lpstr>
      <vt:lpstr>'IAFF (3)'!Área_de_impresión</vt:lpstr>
      <vt:lpstr>'IAFF (1)'!Títulos_a_imprimir</vt:lpstr>
      <vt:lpstr>'IAFF (2)'!Títulos_a_imprimir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Estuardo González Furlan</dc:creator>
  <cp:lastModifiedBy>Evelyn Marleny Giron Par</cp:lastModifiedBy>
  <cp:lastPrinted>2025-04-01T18:52:57Z</cp:lastPrinted>
  <dcterms:created xsi:type="dcterms:W3CDTF">2014-02-17T15:43:28Z</dcterms:created>
  <dcterms:modified xsi:type="dcterms:W3CDTF">2025-04-01T18:55:47Z</dcterms:modified>
</cp:coreProperties>
</file>