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salvarezb\Desktop\029\2025\PUBLICACION LIBRE ACCESO\AGOSTO\"/>
    </mc:Choice>
  </mc:AlternateContent>
  <xr:revisionPtr revIDLastSave="0" documentId="13_ncr:1_{0AAE6AC1-5474-497E-8A87-4E9D2DF5DE9C}" xr6:coauthVersionLast="36" xr6:coauthVersionMax="36" xr10:uidLastSave="{00000000-0000-0000-0000-000000000000}"/>
  <bookViews>
    <workbookView xWindow="0" yWindow="0" windowWidth="20490" windowHeight="7620" tabRatio="801" firstSheet="3" activeTab="3" xr2:uid="{00000000-000D-0000-FFFF-FFFF00000000}"/>
  </bookViews>
  <sheets>
    <sheet name="X CONTRATAR CUADRO ORGINAL" sheetId="2" state="hidden" r:id="rId1"/>
    <sheet name="1RA. MODIF " sheetId="3" state="hidden" r:id="rId2"/>
    <sheet name="2DA. MODIF" sheetId="4" state="hidden" r:id="rId3"/>
    <sheet name="CUADRO NO. 1" sheetId="9" r:id="rId4"/>
  </sheets>
  <definedNames>
    <definedName name="_xlnm._FilterDatabase" localSheetId="1" hidden="1">'1RA. MODIF '!$A$1:$V$53</definedName>
    <definedName name="_xlnm._FilterDatabase" localSheetId="2" hidden="1">'2DA. MODIF'!$A$1:$V$53</definedName>
    <definedName name="_xlnm._FilterDatabase" localSheetId="3" hidden="1">'CUADRO NO. 1'!$A$2:$I$32</definedName>
    <definedName name="_xlnm.Print_Titles" localSheetId="3">'CUADRO NO. 1'!$2:$7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3" i="4" l="1"/>
  <c r="S53" i="4"/>
  <c r="R53" i="4"/>
  <c r="Q53" i="4"/>
  <c r="P53" i="4"/>
  <c r="O53" i="4"/>
  <c r="L53" i="4"/>
  <c r="F53" i="4"/>
  <c r="N23" i="4"/>
  <c r="N53" i="4" s="1"/>
  <c r="K23" i="4"/>
  <c r="K53" i="4" s="1"/>
  <c r="U22" i="4"/>
  <c r="M21" i="4"/>
  <c r="M53" i="4" s="1"/>
  <c r="J21" i="4"/>
  <c r="U49" i="4"/>
  <c r="U20" i="4"/>
  <c r="U19" i="4"/>
  <c r="I48" i="4"/>
  <c r="U48" i="4" s="1"/>
  <c r="I35" i="4"/>
  <c r="U35" i="4" s="1"/>
  <c r="I34" i="4"/>
  <c r="U34" i="4" s="1"/>
  <c r="I18" i="4"/>
  <c r="U18" i="4" s="1"/>
  <c r="I17" i="4"/>
  <c r="U17" i="4" s="1"/>
  <c r="I33" i="4"/>
  <c r="U33" i="4" s="1"/>
  <c r="I16" i="4"/>
  <c r="U16" i="4" s="1"/>
  <c r="I15" i="4"/>
  <c r="U15" i="4" s="1"/>
  <c r="I47" i="4"/>
  <c r="U47" i="4" s="1"/>
  <c r="I32" i="4"/>
  <c r="U32" i="4" s="1"/>
  <c r="I14" i="4"/>
  <c r="U14" i="4" s="1"/>
  <c r="I46" i="4"/>
  <c r="U46" i="4" s="1"/>
  <c r="I13" i="4"/>
  <c r="U13" i="4" s="1"/>
  <c r="I52" i="4"/>
  <c r="U52" i="4" s="1"/>
  <c r="I45" i="4"/>
  <c r="U45" i="4" s="1"/>
  <c r="I12" i="4"/>
  <c r="U12" i="4" s="1"/>
  <c r="I44" i="4"/>
  <c r="U44" i="4" s="1"/>
  <c r="I11" i="4"/>
  <c r="U11" i="4" s="1"/>
  <c r="I43" i="4"/>
  <c r="U43" i="4" s="1"/>
  <c r="I42" i="4"/>
  <c r="U42" i="4" s="1"/>
  <c r="I10" i="4"/>
  <c r="U10" i="4" s="1"/>
  <c r="I9" i="4"/>
  <c r="U9" i="4" s="1"/>
  <c r="I8" i="4"/>
  <c r="U8" i="4" s="1"/>
  <c r="I31" i="4"/>
  <c r="U31" i="4" s="1"/>
  <c r="I41" i="4"/>
  <c r="U41" i="4" s="1"/>
  <c r="I40" i="4"/>
  <c r="U40" i="4" s="1"/>
  <c r="I39" i="4"/>
  <c r="U39" i="4" s="1"/>
  <c r="I38" i="4"/>
  <c r="U38" i="4" s="1"/>
  <c r="I37" i="4"/>
  <c r="U37" i="4" s="1"/>
  <c r="I51" i="4"/>
  <c r="U51" i="4" s="1"/>
  <c r="I50" i="4"/>
  <c r="U50" i="4" s="1"/>
  <c r="I7" i="4"/>
  <c r="U7" i="4" s="1"/>
  <c r="I6" i="4"/>
  <c r="U6" i="4" s="1"/>
  <c r="I36" i="4"/>
  <c r="U36" i="4" s="1"/>
  <c r="I30" i="4"/>
  <c r="U30" i="4" s="1"/>
  <c r="I29" i="4"/>
  <c r="U29" i="4" s="1"/>
  <c r="U28" i="4"/>
  <c r="I28" i="4"/>
  <c r="I27" i="4"/>
  <c r="U27" i="4" s="1"/>
  <c r="I5" i="4"/>
  <c r="U5" i="4" s="1"/>
  <c r="I26" i="4"/>
  <c r="U26" i="4" s="1"/>
  <c r="I25" i="4"/>
  <c r="U25" i="4" s="1"/>
  <c r="I24" i="4"/>
  <c r="U24" i="4" s="1"/>
  <c r="I4" i="4"/>
  <c r="U4" i="4" s="1"/>
  <c r="I3" i="4"/>
  <c r="U3" i="4" s="1"/>
  <c r="I2" i="4"/>
  <c r="U2" i="4" s="1"/>
  <c r="T53" i="3"/>
  <c r="S53" i="3"/>
  <c r="R53" i="3"/>
  <c r="Q53" i="3"/>
  <c r="P53" i="3"/>
  <c r="O53" i="3"/>
  <c r="L53" i="3"/>
  <c r="F53" i="3"/>
  <c r="N52" i="3"/>
  <c r="N53" i="3" s="1"/>
  <c r="K52" i="3"/>
  <c r="K53" i="3" s="1"/>
  <c r="U51" i="3"/>
  <c r="M50" i="3"/>
  <c r="M53" i="3" s="1"/>
  <c r="J50" i="3"/>
  <c r="U49" i="3"/>
  <c r="U48" i="3"/>
  <c r="U47" i="3"/>
  <c r="I46" i="3"/>
  <c r="U46" i="3" s="1"/>
  <c r="I45" i="3"/>
  <c r="U45" i="3" s="1"/>
  <c r="I44" i="3"/>
  <c r="U44" i="3" s="1"/>
  <c r="I43" i="3"/>
  <c r="U43" i="3" s="1"/>
  <c r="I42" i="3"/>
  <c r="U42" i="3" s="1"/>
  <c r="I41" i="3"/>
  <c r="U41" i="3" s="1"/>
  <c r="I40" i="3"/>
  <c r="U40" i="3" s="1"/>
  <c r="I39" i="3"/>
  <c r="U39" i="3" s="1"/>
  <c r="I38" i="3"/>
  <c r="U38" i="3" s="1"/>
  <c r="I37" i="3"/>
  <c r="U37" i="3" s="1"/>
  <c r="I36" i="3"/>
  <c r="U36" i="3" s="1"/>
  <c r="I35" i="3"/>
  <c r="U35" i="3" s="1"/>
  <c r="I34" i="3"/>
  <c r="U34" i="3" s="1"/>
  <c r="I33" i="3"/>
  <c r="U33" i="3" s="1"/>
  <c r="I32" i="3"/>
  <c r="U32" i="3" s="1"/>
  <c r="I31" i="3"/>
  <c r="U31" i="3" s="1"/>
  <c r="I30" i="3"/>
  <c r="U30" i="3" s="1"/>
  <c r="I29" i="3"/>
  <c r="U29" i="3" s="1"/>
  <c r="I28" i="3"/>
  <c r="U28" i="3" s="1"/>
  <c r="I27" i="3"/>
  <c r="U27" i="3" s="1"/>
  <c r="I26" i="3"/>
  <c r="U26" i="3" s="1"/>
  <c r="I25" i="3"/>
  <c r="U25" i="3" s="1"/>
  <c r="I24" i="3"/>
  <c r="U24" i="3" s="1"/>
  <c r="I23" i="3"/>
  <c r="U23" i="3" s="1"/>
  <c r="I22" i="3"/>
  <c r="U22" i="3" s="1"/>
  <c r="I21" i="3"/>
  <c r="U21" i="3" s="1"/>
  <c r="I20" i="3"/>
  <c r="U20" i="3" s="1"/>
  <c r="I19" i="3"/>
  <c r="U19" i="3" s="1"/>
  <c r="I18" i="3"/>
  <c r="U18" i="3" s="1"/>
  <c r="I17" i="3"/>
  <c r="U17" i="3" s="1"/>
  <c r="I16" i="3"/>
  <c r="U16" i="3" s="1"/>
  <c r="I15" i="3"/>
  <c r="U15" i="3" s="1"/>
  <c r="I14" i="3"/>
  <c r="U14" i="3" s="1"/>
  <c r="I13" i="3"/>
  <c r="U13" i="3" s="1"/>
  <c r="I12" i="3"/>
  <c r="U12" i="3" s="1"/>
  <c r="I11" i="3"/>
  <c r="U11" i="3" s="1"/>
  <c r="I10" i="3"/>
  <c r="U10" i="3" s="1"/>
  <c r="I9" i="3"/>
  <c r="U9" i="3" s="1"/>
  <c r="I8" i="3"/>
  <c r="U8" i="3" s="1"/>
  <c r="I7" i="3"/>
  <c r="U7" i="3" s="1"/>
  <c r="I6" i="3"/>
  <c r="U6" i="3" s="1"/>
  <c r="I5" i="3"/>
  <c r="U5" i="3" s="1"/>
  <c r="I4" i="3"/>
  <c r="U4" i="3" s="1"/>
  <c r="I3" i="3"/>
  <c r="U3" i="3" s="1"/>
  <c r="I2" i="3"/>
  <c r="V57" i="2"/>
  <c r="U57" i="2"/>
  <c r="T57" i="2"/>
  <c r="S57" i="2"/>
  <c r="R57" i="2"/>
  <c r="Q57" i="2"/>
  <c r="N57" i="2"/>
  <c r="H57" i="2"/>
  <c r="P56" i="2"/>
  <c r="P57" i="2" s="1"/>
  <c r="M56" i="2"/>
  <c r="M57" i="2" s="1"/>
  <c r="W55" i="2"/>
  <c r="O54" i="2"/>
  <c r="O57" i="2" s="1"/>
  <c r="L54" i="2"/>
  <c r="W54" i="2" s="1"/>
  <c r="W53" i="2"/>
  <c r="W52" i="2"/>
  <c r="W51" i="2"/>
  <c r="K50" i="2"/>
  <c r="W50" i="2" s="1"/>
  <c r="K49" i="2"/>
  <c r="W49" i="2" s="1"/>
  <c r="K48" i="2"/>
  <c r="W48" i="2" s="1"/>
  <c r="K47" i="2"/>
  <c r="W47" i="2" s="1"/>
  <c r="K46" i="2"/>
  <c r="W46" i="2" s="1"/>
  <c r="K45" i="2"/>
  <c r="W45" i="2" s="1"/>
  <c r="K44" i="2"/>
  <c r="W44" i="2" s="1"/>
  <c r="K43" i="2"/>
  <c r="W43" i="2" s="1"/>
  <c r="K42" i="2"/>
  <c r="W42" i="2" s="1"/>
  <c r="K41" i="2"/>
  <c r="W41" i="2" s="1"/>
  <c r="K40" i="2"/>
  <c r="W40" i="2" s="1"/>
  <c r="K39" i="2"/>
  <c r="W39" i="2" s="1"/>
  <c r="K38" i="2"/>
  <c r="W38" i="2" s="1"/>
  <c r="K37" i="2"/>
  <c r="W37" i="2" s="1"/>
  <c r="K36" i="2"/>
  <c r="W36" i="2" s="1"/>
  <c r="K35" i="2"/>
  <c r="W35" i="2" s="1"/>
  <c r="K34" i="2"/>
  <c r="W34" i="2" s="1"/>
  <c r="K33" i="2"/>
  <c r="W33" i="2" s="1"/>
  <c r="K32" i="2"/>
  <c r="W32" i="2" s="1"/>
  <c r="K31" i="2"/>
  <c r="W31" i="2" s="1"/>
  <c r="K30" i="2"/>
  <c r="W30" i="2" s="1"/>
  <c r="K29" i="2"/>
  <c r="W29" i="2" s="1"/>
  <c r="K28" i="2"/>
  <c r="W28" i="2" s="1"/>
  <c r="K27" i="2"/>
  <c r="W27" i="2" s="1"/>
  <c r="K26" i="2"/>
  <c r="W26" i="2" s="1"/>
  <c r="K25" i="2"/>
  <c r="W25" i="2" s="1"/>
  <c r="K24" i="2"/>
  <c r="W24" i="2" s="1"/>
  <c r="K23" i="2"/>
  <c r="W23" i="2" s="1"/>
  <c r="K22" i="2"/>
  <c r="W22" i="2" s="1"/>
  <c r="K21" i="2"/>
  <c r="W21" i="2" s="1"/>
  <c r="K20" i="2"/>
  <c r="W20" i="2" s="1"/>
  <c r="K19" i="2"/>
  <c r="W19" i="2" s="1"/>
  <c r="K18" i="2"/>
  <c r="W18" i="2" s="1"/>
  <c r="K17" i="2"/>
  <c r="W17" i="2" s="1"/>
  <c r="K16" i="2"/>
  <c r="W16" i="2" s="1"/>
  <c r="K15" i="2"/>
  <c r="W15" i="2" s="1"/>
  <c r="K14" i="2"/>
  <c r="W14" i="2" s="1"/>
  <c r="K13" i="2"/>
  <c r="W13" i="2" s="1"/>
  <c r="K12" i="2"/>
  <c r="W12" i="2" s="1"/>
  <c r="K11" i="2"/>
  <c r="W11" i="2" s="1"/>
  <c r="K10" i="2"/>
  <c r="W10" i="2" s="1"/>
  <c r="K9" i="2"/>
  <c r="W9" i="2" s="1"/>
  <c r="K8" i="2"/>
  <c r="W8" i="2" s="1"/>
  <c r="K7" i="2"/>
  <c r="W7" i="2" s="1"/>
  <c r="K6" i="2"/>
  <c r="K57" i="2" l="1"/>
  <c r="U50" i="3"/>
  <c r="U21" i="4"/>
  <c r="I53" i="3"/>
  <c r="I53" i="4"/>
  <c r="J53" i="4"/>
  <c r="U23" i="4"/>
  <c r="U53" i="4" s="1"/>
  <c r="U2" i="3"/>
  <c r="J53" i="3"/>
  <c r="U52" i="3"/>
  <c r="W6" i="2"/>
  <c r="L57" i="2"/>
  <c r="W56" i="2"/>
  <c r="W57" i="2" l="1"/>
  <c r="U5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Hilmer Armando Juárez Jacinto</author>
  </authors>
  <commentList>
    <comment ref="C3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SOLICITO RESCISIÓN DE CONTRATO</t>
        </r>
      </text>
    </comment>
    <comment ref="C4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honorarios 8000</t>
        </r>
      </text>
    </comment>
    <comment ref="C4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honorarios 8000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Hilmer Armando Juárez Jacinto</author>
  </authors>
  <commentList>
    <comment ref="C3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honorarios 8000</t>
        </r>
      </text>
    </comment>
    <comment ref="C3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honorarios 8000</t>
        </r>
      </text>
    </comment>
    <comment ref="C5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SOLICITO RESCISIÓN DE CONTRATO</t>
        </r>
      </text>
    </comment>
  </commentList>
</comments>
</file>

<file path=xl/sharedStrings.xml><?xml version="1.0" encoding="utf-8"?>
<sst xmlns="http://schemas.openxmlformats.org/spreadsheetml/2006/main" count="883" uniqueCount="174">
  <si>
    <t>CONTRATISTAS PROPUESTOS PARA EJERCICIO FISCAL 2022</t>
  </si>
  <si>
    <t xml:space="preserve"> RENGLÓN  DE GASTO 029 "OTRAS REMUNERACIONES DE PERSONAL TEMPORAL"</t>
  </si>
  <si>
    <t>EJERCICIO FISCAL 2022</t>
  </si>
  <si>
    <t>Partida presupuestaria:  2022-11130008-0103-01-00-000-001-000-029-0101-11</t>
  </si>
  <si>
    <t>No.</t>
  </si>
  <si>
    <t>CUI</t>
  </si>
  <si>
    <t>NOMBRE COMPLETO</t>
  </si>
  <si>
    <t>TIPO DE SERVICIOS</t>
  </si>
  <si>
    <t>ACTIVIDAD</t>
  </si>
  <si>
    <t>UBICACIÓN</t>
  </si>
  <si>
    <t>HONORARIOS</t>
  </si>
  <si>
    <t>INICIO</t>
  </si>
  <si>
    <t>FIN</t>
  </si>
  <si>
    <t>ENERO</t>
  </si>
  <si>
    <t>FEBRERO</t>
  </si>
  <si>
    <t>MARZO</t>
  </si>
  <si>
    <t>ABRIL</t>
  </si>
  <si>
    <t>MAYO</t>
  </si>
  <si>
    <t>JU</t>
  </si>
  <si>
    <t>JUL</t>
  </si>
  <si>
    <t>AG</t>
  </si>
  <si>
    <t>SEP</t>
  </si>
  <si>
    <t>OCT</t>
  </si>
  <si>
    <t>NOV</t>
  </si>
  <si>
    <t>DIC</t>
  </si>
  <si>
    <t>MONTO TOTAL DE CADA CONTRATO</t>
  </si>
  <si>
    <t>No. de Meses</t>
  </si>
  <si>
    <t xml:space="preserve">JUAN FRANCISCO FLORES JUÁREZ </t>
  </si>
  <si>
    <t>SERVICIOS PROFESIONALES</t>
  </si>
  <si>
    <t xml:space="preserve">ASESOR JURÍDICO </t>
  </si>
  <si>
    <t>DESPACHO SUPERIOR</t>
  </si>
  <si>
    <t>2 meses 29 días</t>
  </si>
  <si>
    <t>LUIS FELIPE LEIVA ALVA</t>
  </si>
  <si>
    <t>LILIA BLANCO PINTO</t>
  </si>
  <si>
    <t xml:space="preserve">ASESORA   </t>
  </si>
  <si>
    <t xml:space="preserve">SIXTO JOSUE HERNANDEZ ALBEÑO </t>
  </si>
  <si>
    <t>SERVICIOS TÉCNICOS</t>
  </si>
  <si>
    <t xml:space="preserve">TÉCNICO EN SEGURIDAD </t>
  </si>
  <si>
    <t>DIRECCIÓN DE SERVICIOS ADMINISTRATIVOS                            -DISERSA-</t>
  </si>
  <si>
    <t>FIDEL DOMINGUEZ JIMENEZ</t>
  </si>
  <si>
    <t xml:space="preserve">TECNICO EN SEGURIDAD </t>
  </si>
  <si>
    <t>DIRECCIÓN DE SERVICIOS ADMINISTRATIVOS                     -DISERSA-</t>
  </si>
  <si>
    <t>FELIPE RAMIREZ BERNAL</t>
  </si>
  <si>
    <t>DIRECCIÓN DE SERVICIOS ADMINISTRATIVOS                      -DISERSA-</t>
  </si>
  <si>
    <t>ROSA ELOISA SANDOVAL CONDE DE VILLEDA</t>
  </si>
  <si>
    <t xml:space="preserve">VICEDESPACHO TECNICO </t>
  </si>
  <si>
    <t>WILLIAM MARINO ALAY GARCIA</t>
  </si>
  <si>
    <t>DIRECCIÓN DE SERVICIOS ADMINISTRATIVOS  -DISERSA-</t>
  </si>
  <si>
    <t>LIMBER CORADO QUINTANILLA</t>
  </si>
  <si>
    <t>BRYAN STEVE BARRIOS AQUINO</t>
  </si>
  <si>
    <t>LICETTE DOLORES RAMOS CANO</t>
  </si>
  <si>
    <t xml:space="preserve">MEDICO CIRUJANO </t>
  </si>
  <si>
    <t>ANA CECILIA ARTOLA AYALA</t>
  </si>
  <si>
    <t xml:space="preserve">SERVICIOS PROFESIONALES </t>
  </si>
  <si>
    <t>DIRECCION GENERAL DE GESTION DE CALIDAD EDUCATIVA -DIGECADE-</t>
  </si>
  <si>
    <t>EVELYN PAOLA MARROQUIN AQUINO</t>
  </si>
  <si>
    <t xml:space="preserve">SERVICIOS TECNICOS </t>
  </si>
  <si>
    <t>DIRECCION DE ASESORÍA JURIDICA -DIAJ-</t>
  </si>
  <si>
    <t>MIRNA ROSARIO RAMOS CANO DE MENESES</t>
  </si>
  <si>
    <t xml:space="preserve">ASESORA  EN ADMINISTRACIÓN FINANCIERA </t>
  </si>
  <si>
    <t>DIRECCIÓN DE AUDITORÍA INTERNA -DIDAI-</t>
  </si>
  <si>
    <t>SIOMARA NOEMI MONZON GÓMEZ</t>
  </si>
  <si>
    <t xml:space="preserve">ASESORA DE AUDITORIA </t>
  </si>
  <si>
    <t>DIRECCIÓN DE AUDITORIA INTERNA -DIDAI-</t>
  </si>
  <si>
    <t>29 días</t>
  </si>
  <si>
    <t>HECTOR AUGUSTO LÓPEZ ORTIZ</t>
  </si>
  <si>
    <t xml:space="preserve">ASESOR DE AUDITORIA </t>
  </si>
  <si>
    <t>JOSE ALEJANDRO DAVILA ALVAREZ</t>
  </si>
  <si>
    <t>DELMAR GEREMIAS LÓPEZ CAMPOSECO</t>
  </si>
  <si>
    <t>BYRON ROBERTO RAMIREZ VELARDE</t>
  </si>
  <si>
    <t xml:space="preserve">ASESOR </t>
  </si>
  <si>
    <t>DANIEL ENRIQUE TZOC COLLADO</t>
  </si>
  <si>
    <t xml:space="preserve">COMMUNITY MANAGER </t>
  </si>
  <si>
    <t>DIRECCIÓN DE COMUNICACIÓN SOCIAL  -DICOMS-</t>
  </si>
  <si>
    <t>JORGE ALBERTO ISAIAS LOPEZ ORTIZ</t>
  </si>
  <si>
    <t>DIRECCIÓN DE COMUNICACIÓN SOCIAL -DICOMS-</t>
  </si>
  <si>
    <t>PEDRO LOPEZ SALAZAR</t>
  </si>
  <si>
    <t>NESTOR ALEXANDER MOSCOSO MERIDA</t>
  </si>
  <si>
    <t>DIRECCIÓN DE ASESORIA JURIDICA -DIAJ-</t>
  </si>
  <si>
    <t>JORGE EDUARDO RODAS NUÑEZ</t>
  </si>
  <si>
    <t xml:space="preserve">VICEDESPACHO DE EDUCACIÓN EXTRAESCOLAR Y ALTERNATIVA </t>
  </si>
  <si>
    <t>LEONEL GALAN PANIAGUA</t>
  </si>
  <si>
    <t>DIRECCIÓN GENERAL DE COORDINACIÓN DE DIRECCIONES DEPARTAMENTALES DE EDUCACIÓN -DIGECOR-</t>
  </si>
  <si>
    <t>OTTO MYNOR ALARCON Y ALARCON</t>
  </si>
  <si>
    <t>CLAUDIA STEPHANIE ACEVEDO ZELADA</t>
  </si>
  <si>
    <t>DIRECCIÓN GENERAL DE FORTALECIMIENTO A LA COMUNIDAD EDUCATIVA                -DIGEFOCE-</t>
  </si>
  <si>
    <t>MARCOS ROBERTO MERIDA VIELMAN</t>
  </si>
  <si>
    <t xml:space="preserve">VICEDESPACHO ADMINISTRATIVO </t>
  </si>
  <si>
    <t>LIDIA JULIETA ORDOÑEZ AVILA DE DE LEON</t>
  </si>
  <si>
    <t>SANDRA PATRICIA AZURDIA MORALES</t>
  </si>
  <si>
    <t xml:space="preserve">DIRECCIÓN DE PLANIFICACIÓN EDUCATIVA -DIPLAN- </t>
  </si>
  <si>
    <t>BRENDA JOHANA TURCIOS SING DE DAVILA</t>
  </si>
  <si>
    <t>ISABEL MARISOL CHAVEZ RAYMUNDO</t>
  </si>
  <si>
    <t>ALEXANDRO JOSE GIRON GUZMAN</t>
  </si>
  <si>
    <t>DIRECCIÓN DE RECURSOS HUMANOS -DIREH-</t>
  </si>
  <si>
    <t>MAX ESTUARDO BAUTISTA BAUTISTA</t>
  </si>
  <si>
    <t xml:space="preserve">ASESOR DE GESTION DE PROCESOS </t>
  </si>
  <si>
    <t>JOSE ANTONIO MARTINEZ Y MARTINEZ</t>
  </si>
  <si>
    <t>BENJAMIN PELAEZ MAYEN</t>
  </si>
  <si>
    <t>MARCO FRANCISCO ARRECIS VILLAGRAN</t>
  </si>
  <si>
    <t>DIRECCIÓN GENERAL DE ACREDITACIÓN Y CERTIFICACIÓN -DIGEACE-</t>
  </si>
  <si>
    <t>JOSE ANDRES MENESES RAMOS</t>
  </si>
  <si>
    <t>KAREN PAOLA DARDON GODOY DE OCHOA</t>
  </si>
  <si>
    <t>2 meses 27 días</t>
  </si>
  <si>
    <t>DEYMER OSWALDO GUERRA LEMUS</t>
  </si>
  <si>
    <t>DIRECCIÓN DE SERVICIOS ADMINISTRATIVOS -DISERSA-</t>
  </si>
  <si>
    <t>2 meses 25 días</t>
  </si>
  <si>
    <t>KARLA ALEXANDRA PACHECO GARCIA</t>
  </si>
  <si>
    <t xml:space="preserve">TECNICA ADMINISTRATIVA </t>
  </si>
  <si>
    <t>2 meses 22 días</t>
  </si>
  <si>
    <t>LUIS RODOLFO MAZARIEGOS GUZMAN</t>
  </si>
  <si>
    <t>2 meses 19 días</t>
  </si>
  <si>
    <t>JUAN GARCIA AVILES</t>
  </si>
  <si>
    <t xml:space="preserve">SERVICIOS TÉCNICOS </t>
  </si>
  <si>
    <t>2 meses 15 días</t>
  </si>
  <si>
    <t>CARLOS ENRIQUE ALEJANDRO MARTIR</t>
  </si>
  <si>
    <t>2 meses 08 días</t>
  </si>
  <si>
    <t>VANESSA JUDITH FUNES CASTRO</t>
  </si>
  <si>
    <t>EDVIN DE JESUS LEMUS MARROQUIN</t>
  </si>
  <si>
    <t>2 meses</t>
  </si>
  <si>
    <t>OLGA ESTER MONTERROSO MORAN</t>
  </si>
  <si>
    <t>MARIA SOLEDAD MAYORGA MAZARIEGOS</t>
  </si>
  <si>
    <t>DIRECCIÓN DE DESARROLLO Y FORTALECIMIENTO INSTITUCIONAL -DIDEFI-</t>
  </si>
  <si>
    <t>RUTH CAROLINA CAN BARRERA DE CASTRO</t>
  </si>
  <si>
    <t>2 meses 28 días</t>
  </si>
  <si>
    <t>CARLOS MARCIAL LÓPEZ HERNÁNDEZ</t>
  </si>
  <si>
    <t>3 meses</t>
  </si>
  <si>
    <t>LAURA AÍDA JUÁREZ GORDILLO</t>
  </si>
  <si>
    <t>DIRECCIÓN DE GESTIÓN DE CALIDAD EDUCATIVA -DIGECADE-</t>
  </si>
  <si>
    <t>2 mes 31 días</t>
  </si>
  <si>
    <t>TOTAL POR MESES</t>
  </si>
  <si>
    <t>1 meses 29 días</t>
  </si>
  <si>
    <t>siguen 029</t>
  </si>
  <si>
    <t>pasan a sub18</t>
  </si>
  <si>
    <t>no se contratan</t>
  </si>
  <si>
    <t>VICEDESPACHO TECNICO</t>
  </si>
  <si>
    <t>DIRECCIÓN GENERAL DE FORTALECIMIENTO A LA COMUNIDAD EDUCATIVA -DIGEFOCE-</t>
  </si>
  <si>
    <t xml:space="preserve">CONTRATO </t>
  </si>
  <si>
    <t>JUAN FRANCISCO FLORES JUÁREZ</t>
  </si>
  <si>
    <t>DIRECCIÓN DE AUDITORÍA INTERNA</t>
  </si>
  <si>
    <t>MIGUEL ANTONIO RAMÍREZ CACHÉ</t>
  </si>
  <si>
    <t>KARLA ANA ROCELY GARCÍA ZULETA</t>
  </si>
  <si>
    <t>DIRECCIÓN GENERAL DE GESTIÓN DE CALIDAD EDUCATIVA -DIGECADE-</t>
  </si>
  <si>
    <t>OSCAR GUILLERMO AZMITIA BARRANCO</t>
  </si>
  <si>
    <t>EDGAR ROLANDO DE LEÓN FLORES</t>
  </si>
  <si>
    <t>CLAUDIA MARÍA RONCAL DUQUE</t>
  </si>
  <si>
    <t>CUADRO NO. 1</t>
  </si>
  <si>
    <t xml:space="preserve">       LISTADO DE ASESORES</t>
  </si>
  <si>
    <t xml:space="preserve">      LEY DE ACCESO A LA INFORMACIÓN PÚBLICA</t>
  </si>
  <si>
    <t xml:space="preserve">        RENGLÓN 029, MINISTERIO DE EDUCACIÓN</t>
  </si>
  <si>
    <t>LUIS FERNANDO PENADOS BETANCOURT</t>
  </si>
  <si>
    <t>VICEDESPACHO DE EDUCACIÓN EXTRAESCOLAR Y ALTERNATIVA</t>
  </si>
  <si>
    <t>OMAR AUGUSTO CONTRERAS RAMÍREZ</t>
  </si>
  <si>
    <t>SERVICIOS TECNICOS</t>
  </si>
  <si>
    <t>MIRNA ROSARIO RAMOS CANO MENESES</t>
  </si>
  <si>
    <t>PAOLA ERNESTINA VILLAGRÁN REYES</t>
  </si>
  <si>
    <t>BYRON IVAN AVILA CASTILLO</t>
  </si>
  <si>
    <t>FEDERICO RONCAL MARTÍNEZ</t>
  </si>
  <si>
    <t>DIRECCIÓN DE INFORMÁTICA</t>
  </si>
  <si>
    <t>VICTOR JOSÉ MOREIRA SANDOVAL</t>
  </si>
  <si>
    <t>ASTRID ELÍZABETH ORIZÁBAL QUIROA</t>
  </si>
  <si>
    <t>ZILDA MARIA ARÉVALO SOTO SANTACRUZ</t>
  </si>
  <si>
    <t>ROSANGELA MARIA MÉRIDA</t>
  </si>
  <si>
    <t>FELIX OVIDIO MONZÓN PEDROZA</t>
  </si>
  <si>
    <t>CLAUDIA YADIRA GARCÍA</t>
  </si>
  <si>
    <t>IXKIK´ MARÍA ANGÉLICA RUCAL YOL</t>
  </si>
  <si>
    <t>VICEDESPACHO DE EDUCACIÓN BILINGÜE INTERCULTURAL</t>
  </si>
  <si>
    <t>RONY GUSTAVO REQUENA</t>
  </si>
  <si>
    <t>DIRECCIÓN DE RECURSOS HUMANOS    -DIREH-</t>
  </si>
  <si>
    <t>LUIS ALFONSO MEJIA MEJIA</t>
  </si>
  <si>
    <t>SERGIO CIFUENTES CHETE</t>
  </si>
  <si>
    <t>VENTURA SALANIC LÓPEZ</t>
  </si>
  <si>
    <t>VICEDESPACHO BILINGÜE INTERCULTURAL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</si>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</sst>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164" formatCode="_([$Q-100A]* #,##0.00_);_([$Q-100A]* \(#,##0.00\);_([$Q-100A]* &quot;-&quot;??_);_(@_)"/>
    <numFmt numFmtId="165" formatCode="&quot;Q&quot;#,##0.00"/>
    <numFmt numFmtId="166" formatCode="_(&quot;Q&quot;* #,##0.00_);_(&quot;Q&quot;* \(#,##0.00\);_(&quot;Q&quot;* &quot;-&quot;??_);_(@_)"/>
    <numFmt numFmtId="167" formatCode="_-[$Q-100A]* #,##0.00_-;\-[$Q-100A]* #,##0.00_-;_-[$Q-100A]* &quot;-&quot;??_-;_-@"/>
  </numFmts>
  <fonts count="24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7"/>
      <name val="Arial Narrow"/>
      <family val="2"/>
    </font>
    <font>
      <sz val="9"/>
      <name val="Arial Narrow"/>
      <family val="2"/>
    </font>
    <font>
      <sz val="10"/>
      <color rgb="FF000000"/>
      <name val="Arial Narrow"/>
      <family val="2"/>
    </font>
    <font>
      <i/>
      <sz val="8"/>
      <color rgb="FF0C0C0C"/>
      <name val="Arial Narrow"/>
      <family val="2"/>
    </font>
    <font>
      <sz val="8"/>
      <color rgb="FF000000"/>
      <name val="Arial Narrow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8"/>
      <name val="Arial Narrow"/>
      <family val="2"/>
    </font>
    <font>
      <b/>
      <sz val="10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Arial Narrow"/>
      <family val="2"/>
    </font>
    <font>
      <b/>
      <sz val="8"/>
      <name val="Arial Narrow"/>
      <family val="2"/>
    </font>
    <font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44" fontId="23" fillId="0" borderId="0" applyFont="0" applyFill="0" applyBorder="0" applyAlignment="0" applyProtection="0"/>
  </cellStyleXfs>
  <cellXfs count="112">
    <xf numFmtId="0" fontId="0" fillId="0" borderId="0" xfId="0"/>
    <xf numFmtId="0" fontId="3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12" fillId="0" borderId="4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/>
    </xf>
    <xf numFmtId="166" fontId="4" fillId="0" borderId="4" xfId="0" applyNumberFormat="1" applyFont="1" applyFill="1" applyBorder="1" applyAlignment="1">
      <alignment horizontal="center" vertical="center" wrapText="1"/>
    </xf>
    <xf numFmtId="167" fontId="4" fillId="0" borderId="4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5" fontId="15" fillId="0" borderId="7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  <xf numFmtId="165" fontId="9" fillId="3" borderId="4" xfId="0" applyNumberFormat="1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 wrapText="1"/>
    </xf>
    <xf numFmtId="165" fontId="10" fillId="3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/>
    </xf>
    <xf numFmtId="0" fontId="14" fillId="3" borderId="4" xfId="0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" fontId="5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164" fontId="4" fillId="4" borderId="4" xfId="0" applyNumberFormat="1" applyFont="1" applyFill="1" applyBorder="1" applyAlignment="1">
      <alignment horizontal="center" vertical="center"/>
    </xf>
    <xf numFmtId="14" fontId="4" fillId="4" borderId="4" xfId="0" applyNumberFormat="1" applyFont="1" applyFill="1" applyBorder="1" applyAlignment="1">
      <alignment horizontal="center" vertical="center" wrapText="1"/>
    </xf>
    <xf numFmtId="165" fontId="8" fillId="4" borderId="4" xfId="0" applyNumberFormat="1" applyFont="1" applyFill="1" applyBorder="1" applyAlignment="1">
      <alignment horizontal="center" vertical="center" wrapText="1"/>
    </xf>
    <xf numFmtId="165" fontId="8" fillId="4" borderId="4" xfId="0" applyNumberFormat="1" applyFont="1" applyFill="1" applyBorder="1" applyAlignment="1">
      <alignment horizontal="center" vertical="center"/>
    </xf>
    <xf numFmtId="165" fontId="9" fillId="4" borderId="4" xfId="0" applyNumberFormat="1" applyFont="1" applyFill="1" applyBorder="1" applyAlignment="1">
      <alignment horizontal="center" vertical="center"/>
    </xf>
    <xf numFmtId="165" fontId="10" fillId="4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vertical="center"/>
    </xf>
    <xf numFmtId="164" fontId="4" fillId="4" borderId="4" xfId="0" applyNumberFormat="1" applyFont="1" applyFill="1" applyBorder="1" applyAlignment="1">
      <alignment horizontal="center" vertical="center" wrapText="1"/>
    </xf>
    <xf numFmtId="165" fontId="4" fillId="4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" fontId="5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164" fontId="4" fillId="5" borderId="4" xfId="0" applyNumberFormat="1" applyFont="1" applyFill="1" applyBorder="1" applyAlignment="1">
      <alignment horizontal="center" vertical="center"/>
    </xf>
    <xf numFmtId="14" fontId="4" fillId="5" borderId="4" xfId="0" applyNumberFormat="1" applyFont="1" applyFill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center" vertical="center"/>
    </xf>
    <xf numFmtId="165" fontId="9" fillId="5" borderId="4" xfId="0" applyNumberFormat="1" applyFont="1" applyFill="1" applyBorder="1" applyAlignment="1">
      <alignment horizontal="center" vertical="center"/>
    </xf>
    <xf numFmtId="165" fontId="10" fillId="5" borderId="4" xfId="0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vertical="center"/>
    </xf>
    <xf numFmtId="0" fontId="0" fillId="5" borderId="0" xfId="0" applyFill="1"/>
    <xf numFmtId="0" fontId="0" fillId="3" borderId="0" xfId="0" applyFill="1"/>
    <xf numFmtId="0" fontId="0" fillId="4" borderId="0" xfId="0" applyFill="1"/>
    <xf numFmtId="0" fontId="3" fillId="2" borderId="0" xfId="0" applyNumberFormat="1" applyFont="1" applyFill="1" applyBorder="1" applyAlignment="1">
      <alignment horizontal="center" vertical="center" wrapText="1"/>
    </xf>
    <xf numFmtId="166" fontId="4" fillId="5" borderId="4" xfId="0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left" vertical="center" wrapText="1"/>
    </xf>
    <xf numFmtId="165" fontId="4" fillId="5" borderId="4" xfId="0" applyNumberFormat="1" applyFont="1" applyFill="1" applyBorder="1" applyAlignment="1">
      <alignment horizontal="center" vertical="center" wrapText="1"/>
    </xf>
    <xf numFmtId="165" fontId="4" fillId="3" borderId="5" xfId="0" applyNumberFormat="1" applyFont="1" applyFill="1" applyBorder="1" applyAlignment="1">
      <alignment horizontal="center" vertical="center" wrapText="1"/>
    </xf>
    <xf numFmtId="165" fontId="10" fillId="3" borderId="5" xfId="0" applyNumberFormat="1" applyFont="1" applyFill="1" applyBorder="1" applyAlignment="1">
      <alignment horizontal="center" vertical="center"/>
    </xf>
    <xf numFmtId="167" fontId="4" fillId="5" borderId="4" xfId="0" applyNumberFormat="1" applyFont="1" applyFill="1" applyBorder="1" applyAlignment="1">
      <alignment horizontal="center" vertical="center"/>
    </xf>
    <xf numFmtId="165" fontId="8" fillId="3" borderId="5" xfId="0" applyNumberFormat="1" applyFont="1" applyFill="1" applyBorder="1" applyAlignment="1">
      <alignment horizontal="center" vertical="center"/>
    </xf>
    <xf numFmtId="165" fontId="8" fillId="4" borderId="5" xfId="0" applyNumberFormat="1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>
      <alignment horizontal="center" vertical="center"/>
    </xf>
    <xf numFmtId="165" fontId="9" fillId="4" borderId="5" xfId="0" applyNumberFormat="1" applyFont="1" applyFill="1" applyBorder="1" applyAlignment="1">
      <alignment horizontal="center" vertical="center"/>
    </xf>
    <xf numFmtId="165" fontId="10" fillId="4" borderId="5" xfId="0" applyNumberFormat="1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 wrapText="1"/>
    </xf>
    <xf numFmtId="165" fontId="13" fillId="3" borderId="4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4" fontId="18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6" borderId="4" xfId="0" applyFont="1" applyFill="1" applyBorder="1" applyAlignment="1">
      <alignment horizontal="center" vertical="center"/>
    </xf>
    <xf numFmtId="0" fontId="19" fillId="7" borderId="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1" fillId="0" borderId="4" xfId="0" applyFont="1" applyBorder="1" applyAlignment="1">
      <alignment horizontal="center" wrapText="1"/>
    </xf>
    <xf numFmtId="44" fontId="11" fillId="0" borderId="4" xfId="2" applyFont="1" applyBorder="1" applyAlignment="1">
      <alignment horizontal="center" vertical="center"/>
    </xf>
    <xf numFmtId="44" fontId="11" fillId="0" borderId="4" xfId="2" applyFont="1" applyFill="1" applyBorder="1" applyAlignment="1">
      <alignment horizontal="center" vertical="center"/>
    </xf>
    <xf numFmtId="44" fontId="11" fillId="6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49" fontId="20" fillId="7" borderId="6" xfId="0" applyNumberFormat="1" applyFont="1" applyFill="1" applyBorder="1" applyAlignment="1">
      <alignment horizontal="center" vertical="center"/>
    </xf>
    <xf numFmtId="49" fontId="20" fillId="7" borderId="8" xfId="0" applyNumberFormat="1" applyFont="1" applyFill="1" applyBorder="1" applyAlignment="1">
      <alignment horizontal="center" vertical="center"/>
    </xf>
    <xf numFmtId="49" fontId="20" fillId="7" borderId="9" xfId="0" applyNumberFormat="1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" xfId="1" xr:uid="{00000000-0005-0000-0000-000001000000}"/>
  </cellStyles>
  <dxfs count="3"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70AD47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7"/>
  <sheetViews>
    <sheetView workbookViewId="0">
      <selection activeCell="H49" sqref="H49"/>
    </sheetView>
  </sheetViews>
  <sheetFormatPr baseColWidth="10" defaultRowHeight="15" x14ac:dyDescent="0.25"/>
  <cols>
    <col min="1" max="1" width="3.85546875" bestFit="1" customWidth="1"/>
    <col min="2" max="2" width="12.140625" bestFit="1" customWidth="1"/>
  </cols>
  <sheetData>
    <row r="1" spans="1:24" x14ac:dyDescent="0.25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</row>
    <row r="2" spans="1:24" x14ac:dyDescent="0.25">
      <c r="A2" s="102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4" x14ac:dyDescent="0.25">
      <c r="A3" s="102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x14ac:dyDescent="0.25">
      <c r="A4" s="104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</row>
    <row r="5" spans="1:24" ht="36" x14ac:dyDescent="0.25">
      <c r="A5" s="1" t="s">
        <v>4</v>
      </c>
      <c r="B5" s="1" t="s">
        <v>5</v>
      </c>
      <c r="C5" s="1" t="s">
        <v>6</v>
      </c>
      <c r="D5" s="1"/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  <c r="R5" s="1" t="s">
        <v>20</v>
      </c>
      <c r="S5" s="1" t="s">
        <v>21</v>
      </c>
      <c r="T5" s="1" t="s">
        <v>22</v>
      </c>
      <c r="U5" s="1" t="s">
        <v>23</v>
      </c>
      <c r="V5" s="1" t="s">
        <v>24</v>
      </c>
      <c r="W5" s="1" t="s">
        <v>25</v>
      </c>
      <c r="X5" s="1" t="s">
        <v>26</v>
      </c>
    </row>
    <row r="6" spans="1:24" ht="51" x14ac:dyDescent="0.25">
      <c r="A6" s="2">
        <v>1</v>
      </c>
      <c r="B6" s="3">
        <v>1689619380101</v>
      </c>
      <c r="C6" s="4" t="s">
        <v>27</v>
      </c>
      <c r="D6" s="4" t="s">
        <v>27</v>
      </c>
      <c r="E6" s="5" t="s">
        <v>28</v>
      </c>
      <c r="F6" s="5" t="s">
        <v>29</v>
      </c>
      <c r="G6" s="5" t="s">
        <v>30</v>
      </c>
      <c r="H6" s="6">
        <v>30000</v>
      </c>
      <c r="I6" s="7">
        <v>44564</v>
      </c>
      <c r="J6" s="7">
        <v>44651</v>
      </c>
      <c r="K6" s="8">
        <f>ROUND((H6/31*29),2)</f>
        <v>28064.52</v>
      </c>
      <c r="L6" s="8">
        <v>30000</v>
      </c>
      <c r="M6" s="8">
        <v>30000</v>
      </c>
      <c r="N6" s="9">
        <v>0</v>
      </c>
      <c r="O6" s="10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11">
        <f t="shared" ref="W6:W56" si="0">SUM(K6:V6)</f>
        <v>88064.52</v>
      </c>
      <c r="X6" s="29" t="s">
        <v>31</v>
      </c>
    </row>
    <row r="7" spans="1:24" ht="38.25" x14ac:dyDescent="0.25">
      <c r="A7" s="2">
        <v>2</v>
      </c>
      <c r="B7" s="3">
        <v>2616998220409</v>
      </c>
      <c r="C7" s="4" t="s">
        <v>32</v>
      </c>
      <c r="D7" s="4" t="s">
        <v>32</v>
      </c>
      <c r="E7" s="5" t="s">
        <v>28</v>
      </c>
      <c r="F7" s="5" t="s">
        <v>29</v>
      </c>
      <c r="G7" s="5" t="s">
        <v>30</v>
      </c>
      <c r="H7" s="6">
        <v>30000</v>
      </c>
      <c r="I7" s="7">
        <v>44564</v>
      </c>
      <c r="J7" s="7">
        <v>44651</v>
      </c>
      <c r="K7" s="8">
        <f t="shared" ref="K7:K43" si="1">ROUND((H7/31*29),2)</f>
        <v>28064.52</v>
      </c>
      <c r="L7" s="8">
        <v>30000</v>
      </c>
      <c r="M7" s="8">
        <v>30000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11">
        <f t="shared" si="0"/>
        <v>88064.52</v>
      </c>
      <c r="X7" s="29" t="s">
        <v>31</v>
      </c>
    </row>
    <row r="8" spans="1:24" ht="38.25" x14ac:dyDescent="0.25">
      <c r="A8" s="2">
        <v>3</v>
      </c>
      <c r="B8" s="3">
        <v>1937083020101</v>
      </c>
      <c r="C8" s="4" t="s">
        <v>33</v>
      </c>
      <c r="D8" s="4" t="s">
        <v>33</v>
      </c>
      <c r="E8" s="5" t="s">
        <v>28</v>
      </c>
      <c r="F8" s="5" t="s">
        <v>34</v>
      </c>
      <c r="G8" s="5" t="s">
        <v>30</v>
      </c>
      <c r="H8" s="6">
        <v>30000</v>
      </c>
      <c r="I8" s="7">
        <v>44564</v>
      </c>
      <c r="J8" s="7">
        <v>44651</v>
      </c>
      <c r="K8" s="8">
        <f t="shared" si="1"/>
        <v>28064.52</v>
      </c>
      <c r="L8" s="8">
        <v>30000</v>
      </c>
      <c r="M8" s="8">
        <v>30000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11">
        <f t="shared" si="0"/>
        <v>88064.52</v>
      </c>
      <c r="X8" s="29" t="s">
        <v>31</v>
      </c>
    </row>
    <row r="9" spans="1:24" ht="63.75" x14ac:dyDescent="0.25">
      <c r="A9" s="2">
        <v>4</v>
      </c>
      <c r="B9" s="3">
        <v>2971757772209</v>
      </c>
      <c r="C9" s="4" t="s">
        <v>35</v>
      </c>
      <c r="D9" s="4" t="s">
        <v>35</v>
      </c>
      <c r="E9" s="5" t="s">
        <v>36</v>
      </c>
      <c r="F9" s="5" t="s">
        <v>37</v>
      </c>
      <c r="G9" s="5" t="s">
        <v>38</v>
      </c>
      <c r="H9" s="6">
        <v>8000</v>
      </c>
      <c r="I9" s="7">
        <v>44564</v>
      </c>
      <c r="J9" s="7">
        <v>44651</v>
      </c>
      <c r="K9" s="8">
        <f t="shared" si="1"/>
        <v>7483.87</v>
      </c>
      <c r="L9" s="8">
        <v>8000</v>
      </c>
      <c r="M9" s="8">
        <v>8000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11">
        <f t="shared" si="0"/>
        <v>23483.87</v>
      </c>
      <c r="X9" s="29" t="s">
        <v>31</v>
      </c>
    </row>
    <row r="10" spans="1:24" ht="63.75" x14ac:dyDescent="0.25">
      <c r="A10" s="2">
        <v>5</v>
      </c>
      <c r="B10" s="3">
        <v>1793777950116</v>
      </c>
      <c r="C10" s="4" t="s">
        <v>39</v>
      </c>
      <c r="D10" s="4" t="s">
        <v>39</v>
      </c>
      <c r="E10" s="5" t="s">
        <v>36</v>
      </c>
      <c r="F10" s="5" t="s">
        <v>40</v>
      </c>
      <c r="G10" s="5" t="s">
        <v>41</v>
      </c>
      <c r="H10" s="6">
        <v>8000</v>
      </c>
      <c r="I10" s="7">
        <v>44564</v>
      </c>
      <c r="J10" s="7">
        <v>44651</v>
      </c>
      <c r="K10" s="8">
        <f t="shared" si="1"/>
        <v>7483.87</v>
      </c>
      <c r="L10" s="8">
        <v>8000</v>
      </c>
      <c r="M10" s="8">
        <v>8000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11">
        <f t="shared" si="0"/>
        <v>23483.87</v>
      </c>
      <c r="X10" s="29" t="s">
        <v>31</v>
      </c>
    </row>
    <row r="11" spans="1:24" ht="63.75" x14ac:dyDescent="0.25">
      <c r="A11" s="2">
        <v>6</v>
      </c>
      <c r="B11" s="3">
        <v>1745254002210</v>
      </c>
      <c r="C11" s="4" t="s">
        <v>42</v>
      </c>
      <c r="D11" s="4" t="s">
        <v>42</v>
      </c>
      <c r="E11" s="5" t="s">
        <v>36</v>
      </c>
      <c r="F11" s="5" t="s">
        <v>40</v>
      </c>
      <c r="G11" s="5" t="s">
        <v>43</v>
      </c>
      <c r="H11" s="6">
        <v>8000</v>
      </c>
      <c r="I11" s="7">
        <v>44564</v>
      </c>
      <c r="J11" s="7">
        <v>44651</v>
      </c>
      <c r="K11" s="8">
        <f t="shared" si="1"/>
        <v>7483.87</v>
      </c>
      <c r="L11" s="8">
        <v>8000</v>
      </c>
      <c r="M11" s="8">
        <v>8000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11">
        <f t="shared" si="0"/>
        <v>23483.87</v>
      </c>
      <c r="X11" s="29" t="s">
        <v>31</v>
      </c>
    </row>
    <row r="12" spans="1:24" ht="51" x14ac:dyDescent="0.25">
      <c r="A12" s="2">
        <v>7</v>
      </c>
      <c r="B12" s="3">
        <v>2206245180101</v>
      </c>
      <c r="C12" s="4" t="s">
        <v>44</v>
      </c>
      <c r="D12" s="4" t="s">
        <v>44</v>
      </c>
      <c r="E12" s="5" t="s">
        <v>28</v>
      </c>
      <c r="F12" s="5" t="s">
        <v>28</v>
      </c>
      <c r="G12" s="5" t="s">
        <v>45</v>
      </c>
      <c r="H12" s="6">
        <v>23000</v>
      </c>
      <c r="I12" s="7">
        <v>44564</v>
      </c>
      <c r="J12" s="7">
        <v>44651</v>
      </c>
      <c r="K12" s="8">
        <f t="shared" si="1"/>
        <v>21516.13</v>
      </c>
      <c r="L12" s="8">
        <v>23000</v>
      </c>
      <c r="M12" s="8">
        <v>23000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11">
        <f t="shared" si="0"/>
        <v>67516.13</v>
      </c>
      <c r="X12" s="29" t="s">
        <v>31</v>
      </c>
    </row>
    <row r="13" spans="1:24" ht="51" x14ac:dyDescent="0.25">
      <c r="A13" s="2">
        <v>8</v>
      </c>
      <c r="B13" s="3">
        <v>2510144792201</v>
      </c>
      <c r="C13" s="4" t="s">
        <v>46</v>
      </c>
      <c r="D13" s="4" t="s">
        <v>46</v>
      </c>
      <c r="E13" s="5" t="s">
        <v>36</v>
      </c>
      <c r="F13" s="5" t="s">
        <v>40</v>
      </c>
      <c r="G13" s="5" t="s">
        <v>47</v>
      </c>
      <c r="H13" s="6">
        <v>8000</v>
      </c>
      <c r="I13" s="7">
        <v>44564</v>
      </c>
      <c r="J13" s="7">
        <v>44651</v>
      </c>
      <c r="K13" s="8">
        <f t="shared" si="1"/>
        <v>7483.87</v>
      </c>
      <c r="L13" s="8">
        <v>8000</v>
      </c>
      <c r="M13" s="8">
        <v>8000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11">
        <f t="shared" si="0"/>
        <v>23483.87</v>
      </c>
      <c r="X13" s="29" t="s">
        <v>31</v>
      </c>
    </row>
    <row r="14" spans="1:24" ht="51" x14ac:dyDescent="0.25">
      <c r="A14" s="2">
        <v>9</v>
      </c>
      <c r="B14" s="3">
        <v>3455002292209</v>
      </c>
      <c r="C14" s="4" t="s">
        <v>48</v>
      </c>
      <c r="D14" s="4" t="s">
        <v>48</v>
      </c>
      <c r="E14" s="5" t="s">
        <v>36</v>
      </c>
      <c r="F14" s="5" t="s">
        <v>40</v>
      </c>
      <c r="G14" s="5" t="s">
        <v>47</v>
      </c>
      <c r="H14" s="6">
        <v>8000</v>
      </c>
      <c r="I14" s="7">
        <v>44564</v>
      </c>
      <c r="J14" s="7">
        <v>44651</v>
      </c>
      <c r="K14" s="8">
        <f t="shared" si="1"/>
        <v>7483.87</v>
      </c>
      <c r="L14" s="8">
        <v>8000</v>
      </c>
      <c r="M14" s="8">
        <v>8000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11">
        <f t="shared" si="0"/>
        <v>23483.87</v>
      </c>
      <c r="X14" s="29" t="s">
        <v>31</v>
      </c>
    </row>
    <row r="15" spans="1:24" ht="51" x14ac:dyDescent="0.25">
      <c r="A15" s="2">
        <v>10</v>
      </c>
      <c r="B15" s="3">
        <v>2790675340101</v>
      </c>
      <c r="C15" s="4" t="s">
        <v>49</v>
      </c>
      <c r="D15" s="4" t="s">
        <v>49</v>
      </c>
      <c r="E15" s="5" t="s">
        <v>36</v>
      </c>
      <c r="F15" s="5" t="s">
        <v>40</v>
      </c>
      <c r="G15" s="5" t="s">
        <v>47</v>
      </c>
      <c r="H15" s="6">
        <v>8000</v>
      </c>
      <c r="I15" s="7">
        <v>44564</v>
      </c>
      <c r="J15" s="7">
        <v>44651</v>
      </c>
      <c r="K15" s="8">
        <f t="shared" si="1"/>
        <v>7483.87</v>
      </c>
      <c r="L15" s="8">
        <v>8000</v>
      </c>
      <c r="M15" s="8">
        <v>8000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11">
        <f t="shared" si="0"/>
        <v>23483.87</v>
      </c>
      <c r="X15" s="29" t="s">
        <v>31</v>
      </c>
    </row>
    <row r="16" spans="1:24" ht="51" x14ac:dyDescent="0.25">
      <c r="A16" s="2">
        <v>11</v>
      </c>
      <c r="B16" s="3">
        <v>2611836991601</v>
      </c>
      <c r="C16" s="4" t="s">
        <v>50</v>
      </c>
      <c r="D16" s="4" t="s">
        <v>50</v>
      </c>
      <c r="E16" s="5" t="s">
        <v>28</v>
      </c>
      <c r="F16" s="5" t="s">
        <v>51</v>
      </c>
      <c r="G16" s="5" t="s">
        <v>47</v>
      </c>
      <c r="H16" s="13">
        <v>25000</v>
      </c>
      <c r="I16" s="7">
        <v>44564</v>
      </c>
      <c r="J16" s="7">
        <v>44651</v>
      </c>
      <c r="K16" s="8">
        <f t="shared" si="1"/>
        <v>23387.1</v>
      </c>
      <c r="L16" s="14">
        <v>25000</v>
      </c>
      <c r="M16" s="14">
        <v>25000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11">
        <f t="shared" si="0"/>
        <v>73387.100000000006</v>
      </c>
      <c r="X16" s="29" t="s">
        <v>31</v>
      </c>
    </row>
    <row r="17" spans="1:24" ht="76.5" x14ac:dyDescent="0.25">
      <c r="A17" s="2">
        <v>12</v>
      </c>
      <c r="B17" s="3">
        <v>2222242310101</v>
      </c>
      <c r="C17" s="4" t="s">
        <v>52</v>
      </c>
      <c r="D17" s="4" t="s">
        <v>52</v>
      </c>
      <c r="E17" s="5" t="s">
        <v>28</v>
      </c>
      <c r="F17" s="15" t="s">
        <v>53</v>
      </c>
      <c r="G17" s="5" t="s">
        <v>54</v>
      </c>
      <c r="H17" s="16">
        <v>15000</v>
      </c>
      <c r="I17" s="7">
        <v>44564</v>
      </c>
      <c r="J17" s="7">
        <v>44651</v>
      </c>
      <c r="K17" s="8">
        <f t="shared" si="1"/>
        <v>14032.26</v>
      </c>
      <c r="L17" s="17">
        <v>15000</v>
      </c>
      <c r="M17" s="17">
        <v>15000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11">
        <f t="shared" si="0"/>
        <v>44032.26</v>
      </c>
      <c r="X17" s="29" t="s">
        <v>31</v>
      </c>
    </row>
    <row r="18" spans="1:24" ht="38.25" x14ac:dyDescent="0.25">
      <c r="A18" s="2">
        <v>13</v>
      </c>
      <c r="B18" s="3">
        <v>2316363420101</v>
      </c>
      <c r="C18" s="4" t="s">
        <v>55</v>
      </c>
      <c r="D18" s="4" t="s">
        <v>55</v>
      </c>
      <c r="E18" s="5" t="s">
        <v>36</v>
      </c>
      <c r="F18" s="5" t="s">
        <v>56</v>
      </c>
      <c r="G18" s="5" t="s">
        <v>57</v>
      </c>
      <c r="H18" s="6">
        <v>5000</v>
      </c>
      <c r="I18" s="7">
        <v>44564</v>
      </c>
      <c r="J18" s="7">
        <v>44651</v>
      </c>
      <c r="K18" s="8">
        <f t="shared" si="1"/>
        <v>4677.42</v>
      </c>
      <c r="L18" s="8">
        <v>5000</v>
      </c>
      <c r="M18" s="8">
        <v>5000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11">
        <f t="shared" si="0"/>
        <v>14677.42</v>
      </c>
      <c r="X18" s="29" t="s">
        <v>31</v>
      </c>
    </row>
    <row r="19" spans="1:24" ht="51" x14ac:dyDescent="0.25">
      <c r="A19" s="2">
        <v>14</v>
      </c>
      <c r="B19" s="3">
        <v>2513346351601</v>
      </c>
      <c r="C19" s="4" t="s">
        <v>58</v>
      </c>
      <c r="D19" s="4" t="s">
        <v>58</v>
      </c>
      <c r="E19" s="5" t="s">
        <v>28</v>
      </c>
      <c r="F19" s="5" t="s">
        <v>59</v>
      </c>
      <c r="G19" s="5" t="s">
        <v>60</v>
      </c>
      <c r="H19" s="6">
        <v>30000</v>
      </c>
      <c r="I19" s="7">
        <v>44564</v>
      </c>
      <c r="J19" s="7">
        <v>44651</v>
      </c>
      <c r="K19" s="8">
        <f t="shared" si="1"/>
        <v>28064.52</v>
      </c>
      <c r="L19" s="8">
        <v>30000</v>
      </c>
      <c r="M19" s="8">
        <v>30000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11">
        <f t="shared" si="0"/>
        <v>88064.52</v>
      </c>
      <c r="X19" s="29" t="s">
        <v>31</v>
      </c>
    </row>
    <row r="20" spans="1:24" ht="51" x14ac:dyDescent="0.25">
      <c r="A20" s="2">
        <v>15</v>
      </c>
      <c r="B20" s="3">
        <v>2176167041202</v>
      </c>
      <c r="C20" s="4" t="s">
        <v>61</v>
      </c>
      <c r="D20" s="4" t="s">
        <v>61</v>
      </c>
      <c r="E20" s="5" t="s">
        <v>28</v>
      </c>
      <c r="F20" s="5" t="s">
        <v>62</v>
      </c>
      <c r="G20" s="5" t="s">
        <v>63</v>
      </c>
      <c r="H20" s="6">
        <v>12000</v>
      </c>
      <c r="I20" s="7">
        <v>44564</v>
      </c>
      <c r="J20" s="7">
        <v>44592</v>
      </c>
      <c r="K20" s="8">
        <f>ROUND((H20/31*29),2)</f>
        <v>11225.81</v>
      </c>
      <c r="L20" s="18">
        <v>0</v>
      </c>
      <c r="M20" s="18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11">
        <f t="shared" si="0"/>
        <v>11225.81</v>
      </c>
      <c r="X20" s="29" t="s">
        <v>64</v>
      </c>
    </row>
    <row r="21" spans="1:24" ht="38.25" x14ac:dyDescent="0.25">
      <c r="A21" s="2">
        <v>16</v>
      </c>
      <c r="B21" s="3">
        <v>2484611920101</v>
      </c>
      <c r="C21" s="4" t="s">
        <v>65</v>
      </c>
      <c r="D21" s="4" t="s">
        <v>65</v>
      </c>
      <c r="E21" s="5" t="s">
        <v>28</v>
      </c>
      <c r="F21" s="5" t="s">
        <v>66</v>
      </c>
      <c r="G21" s="5" t="s">
        <v>63</v>
      </c>
      <c r="H21" s="6">
        <v>12000</v>
      </c>
      <c r="I21" s="7">
        <v>44564</v>
      </c>
      <c r="J21" s="7">
        <v>44592</v>
      </c>
      <c r="K21" s="8">
        <f t="shared" si="1"/>
        <v>11225.81</v>
      </c>
      <c r="L21" s="18">
        <v>0</v>
      </c>
      <c r="M21" s="18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11">
        <f t="shared" si="0"/>
        <v>11225.81</v>
      </c>
      <c r="X21" s="29" t="s">
        <v>64</v>
      </c>
    </row>
    <row r="22" spans="1:24" ht="51" x14ac:dyDescent="0.25">
      <c r="A22" s="2">
        <v>17</v>
      </c>
      <c r="B22" s="3">
        <v>2494069260101</v>
      </c>
      <c r="C22" s="4" t="s">
        <v>67</v>
      </c>
      <c r="D22" s="4" t="s">
        <v>67</v>
      </c>
      <c r="E22" s="5" t="s">
        <v>28</v>
      </c>
      <c r="F22" s="15" t="s">
        <v>66</v>
      </c>
      <c r="G22" s="15" t="s">
        <v>63</v>
      </c>
      <c r="H22" s="16">
        <v>12000</v>
      </c>
      <c r="I22" s="7">
        <v>44564</v>
      </c>
      <c r="J22" s="7">
        <v>44651</v>
      </c>
      <c r="K22" s="8">
        <f t="shared" si="1"/>
        <v>11225.81</v>
      </c>
      <c r="L22" s="17">
        <v>12000</v>
      </c>
      <c r="M22" s="17">
        <v>12000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11">
        <f t="shared" si="0"/>
        <v>35225.81</v>
      </c>
      <c r="X22" s="29" t="s">
        <v>31</v>
      </c>
    </row>
    <row r="23" spans="1:24" ht="51" x14ac:dyDescent="0.25">
      <c r="A23" s="2">
        <v>18</v>
      </c>
      <c r="B23" s="3">
        <v>2214935571307</v>
      </c>
      <c r="C23" s="4" t="s">
        <v>68</v>
      </c>
      <c r="D23" s="4" t="s">
        <v>68</v>
      </c>
      <c r="E23" s="5" t="s">
        <v>28</v>
      </c>
      <c r="F23" s="15" t="s">
        <v>66</v>
      </c>
      <c r="G23" s="15" t="s">
        <v>63</v>
      </c>
      <c r="H23" s="16">
        <v>12000</v>
      </c>
      <c r="I23" s="7">
        <v>44564</v>
      </c>
      <c r="J23" s="7">
        <v>44651</v>
      </c>
      <c r="K23" s="8">
        <f t="shared" si="1"/>
        <v>11225.81</v>
      </c>
      <c r="L23" s="17">
        <v>12000</v>
      </c>
      <c r="M23" s="17">
        <v>12000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11">
        <f t="shared" si="0"/>
        <v>35225.81</v>
      </c>
      <c r="X23" s="29" t="s">
        <v>31</v>
      </c>
    </row>
    <row r="24" spans="1:24" ht="51" x14ac:dyDescent="0.25">
      <c r="A24" s="2">
        <v>19</v>
      </c>
      <c r="B24" s="3">
        <v>1778316850101</v>
      </c>
      <c r="C24" s="4" t="s">
        <v>69</v>
      </c>
      <c r="D24" s="4" t="s">
        <v>69</v>
      </c>
      <c r="E24" s="5" t="s">
        <v>28</v>
      </c>
      <c r="F24" s="15" t="s">
        <v>70</v>
      </c>
      <c r="G24" s="15" t="s">
        <v>63</v>
      </c>
      <c r="H24" s="16">
        <v>17000</v>
      </c>
      <c r="I24" s="7">
        <v>44564</v>
      </c>
      <c r="J24" s="7">
        <v>44651</v>
      </c>
      <c r="K24" s="8">
        <f t="shared" si="1"/>
        <v>15903.23</v>
      </c>
      <c r="L24" s="17">
        <v>17000</v>
      </c>
      <c r="M24" s="17">
        <v>17000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11">
        <f t="shared" si="0"/>
        <v>49903.229999999996</v>
      </c>
      <c r="X24" s="29" t="s">
        <v>31</v>
      </c>
    </row>
    <row r="25" spans="1:24" ht="51" x14ac:dyDescent="0.25">
      <c r="A25" s="2">
        <v>20</v>
      </c>
      <c r="B25" s="3">
        <v>1935407970101</v>
      </c>
      <c r="C25" s="4" t="s">
        <v>71</v>
      </c>
      <c r="D25" s="4" t="s">
        <v>71</v>
      </c>
      <c r="E25" s="5" t="s">
        <v>28</v>
      </c>
      <c r="F25" s="5" t="s">
        <v>72</v>
      </c>
      <c r="G25" s="5" t="s">
        <v>73</v>
      </c>
      <c r="H25" s="19">
        <v>14000</v>
      </c>
      <c r="I25" s="7">
        <v>44564</v>
      </c>
      <c r="J25" s="7">
        <v>44651</v>
      </c>
      <c r="K25" s="8">
        <f t="shared" si="1"/>
        <v>13096.77</v>
      </c>
      <c r="L25" s="8">
        <v>14000</v>
      </c>
      <c r="M25" s="8">
        <v>14000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11">
        <f t="shared" si="0"/>
        <v>41096.770000000004</v>
      </c>
      <c r="X25" s="29" t="s">
        <v>31</v>
      </c>
    </row>
    <row r="26" spans="1:24" ht="51" x14ac:dyDescent="0.25">
      <c r="A26" s="2">
        <v>21</v>
      </c>
      <c r="B26" s="3">
        <v>1915114710101</v>
      </c>
      <c r="C26" s="4" t="s">
        <v>74</v>
      </c>
      <c r="D26" s="4" t="s">
        <v>74</v>
      </c>
      <c r="E26" s="5" t="s">
        <v>36</v>
      </c>
      <c r="F26" s="5" t="s">
        <v>56</v>
      </c>
      <c r="G26" s="5" t="s">
        <v>75</v>
      </c>
      <c r="H26" s="19">
        <v>10000</v>
      </c>
      <c r="I26" s="7">
        <v>44564</v>
      </c>
      <c r="J26" s="7">
        <v>44651</v>
      </c>
      <c r="K26" s="8">
        <f t="shared" si="1"/>
        <v>9354.84</v>
      </c>
      <c r="L26" s="8">
        <v>10000</v>
      </c>
      <c r="M26" s="8">
        <v>10000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11">
        <f t="shared" si="0"/>
        <v>29354.84</v>
      </c>
      <c r="X26" s="29" t="s">
        <v>31</v>
      </c>
    </row>
    <row r="27" spans="1:24" ht="51" x14ac:dyDescent="0.25">
      <c r="A27" s="2">
        <v>22</v>
      </c>
      <c r="B27" s="3">
        <v>2808575432207</v>
      </c>
      <c r="C27" s="4" t="s">
        <v>76</v>
      </c>
      <c r="D27" s="4" t="s">
        <v>76</v>
      </c>
      <c r="E27" s="5" t="s">
        <v>36</v>
      </c>
      <c r="F27" s="15" t="s">
        <v>40</v>
      </c>
      <c r="G27" s="5" t="s">
        <v>47</v>
      </c>
      <c r="H27" s="16">
        <v>8000</v>
      </c>
      <c r="I27" s="7">
        <v>44564</v>
      </c>
      <c r="J27" s="7">
        <v>44651</v>
      </c>
      <c r="K27" s="8">
        <f t="shared" si="1"/>
        <v>7483.87</v>
      </c>
      <c r="L27" s="17">
        <v>8000</v>
      </c>
      <c r="M27" s="17">
        <v>8000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11">
        <f t="shared" si="0"/>
        <v>23483.87</v>
      </c>
      <c r="X27" s="29" t="s">
        <v>31</v>
      </c>
    </row>
    <row r="28" spans="1:24" ht="51" x14ac:dyDescent="0.25">
      <c r="A28" s="2">
        <v>23</v>
      </c>
      <c r="B28" s="3">
        <v>2585484870501</v>
      </c>
      <c r="C28" s="4" t="s">
        <v>77</v>
      </c>
      <c r="D28" s="4" t="s">
        <v>77</v>
      </c>
      <c r="E28" s="5" t="s">
        <v>28</v>
      </c>
      <c r="F28" s="15" t="s">
        <v>53</v>
      </c>
      <c r="G28" s="15" t="s">
        <v>78</v>
      </c>
      <c r="H28" s="16">
        <v>12500</v>
      </c>
      <c r="I28" s="7">
        <v>44564</v>
      </c>
      <c r="J28" s="7">
        <v>44651</v>
      </c>
      <c r="K28" s="8">
        <f t="shared" si="1"/>
        <v>11693.55</v>
      </c>
      <c r="L28" s="17">
        <v>12500</v>
      </c>
      <c r="M28" s="17">
        <v>12500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11">
        <f t="shared" si="0"/>
        <v>36693.550000000003</v>
      </c>
      <c r="X28" s="29" t="s">
        <v>31</v>
      </c>
    </row>
    <row r="29" spans="1:24" ht="63.75" x14ac:dyDescent="0.25">
      <c r="A29" s="2">
        <v>24</v>
      </c>
      <c r="B29" s="3">
        <v>2316746190101</v>
      </c>
      <c r="C29" s="4" t="s">
        <v>79</v>
      </c>
      <c r="D29" s="4" t="s">
        <v>79</v>
      </c>
      <c r="E29" s="5" t="s">
        <v>28</v>
      </c>
      <c r="F29" s="15" t="s">
        <v>53</v>
      </c>
      <c r="G29" s="15" t="s">
        <v>80</v>
      </c>
      <c r="H29" s="16">
        <v>30000</v>
      </c>
      <c r="I29" s="7">
        <v>44564</v>
      </c>
      <c r="J29" s="7">
        <v>44651</v>
      </c>
      <c r="K29" s="8">
        <f t="shared" si="1"/>
        <v>28064.52</v>
      </c>
      <c r="L29" s="17">
        <v>30000</v>
      </c>
      <c r="M29" s="17">
        <v>30000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11">
        <f t="shared" si="0"/>
        <v>88064.52</v>
      </c>
      <c r="X29" s="29" t="s">
        <v>31</v>
      </c>
    </row>
    <row r="30" spans="1:24" ht="114.75" x14ac:dyDescent="0.25">
      <c r="A30" s="2">
        <v>25</v>
      </c>
      <c r="B30" s="3">
        <v>2234326280101</v>
      </c>
      <c r="C30" s="4" t="s">
        <v>81</v>
      </c>
      <c r="D30" s="4" t="s">
        <v>81</v>
      </c>
      <c r="E30" s="5" t="s">
        <v>28</v>
      </c>
      <c r="F30" s="15" t="s">
        <v>53</v>
      </c>
      <c r="G30" s="15" t="s">
        <v>82</v>
      </c>
      <c r="H30" s="16">
        <v>22000</v>
      </c>
      <c r="I30" s="7">
        <v>44564</v>
      </c>
      <c r="J30" s="7">
        <v>44651</v>
      </c>
      <c r="K30" s="8">
        <f t="shared" si="1"/>
        <v>20580.650000000001</v>
      </c>
      <c r="L30" s="17">
        <v>22000</v>
      </c>
      <c r="M30" s="17">
        <v>22000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11">
        <f t="shared" si="0"/>
        <v>64580.65</v>
      </c>
      <c r="X30" s="29" t="s">
        <v>31</v>
      </c>
    </row>
    <row r="31" spans="1:24" ht="114.75" x14ac:dyDescent="0.25">
      <c r="A31" s="2">
        <v>26</v>
      </c>
      <c r="B31" s="3">
        <v>2307272042104</v>
      </c>
      <c r="C31" s="4" t="s">
        <v>83</v>
      </c>
      <c r="D31" s="4" t="s">
        <v>83</v>
      </c>
      <c r="E31" s="5" t="s">
        <v>28</v>
      </c>
      <c r="F31" s="15" t="s">
        <v>53</v>
      </c>
      <c r="G31" s="15" t="s">
        <v>82</v>
      </c>
      <c r="H31" s="16">
        <v>15000</v>
      </c>
      <c r="I31" s="7">
        <v>44564</v>
      </c>
      <c r="J31" s="7">
        <v>44651</v>
      </c>
      <c r="K31" s="8">
        <f t="shared" si="1"/>
        <v>14032.26</v>
      </c>
      <c r="L31" s="17">
        <v>15000</v>
      </c>
      <c r="M31" s="17">
        <v>15000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11">
        <f t="shared" si="0"/>
        <v>44032.26</v>
      </c>
      <c r="X31" s="29" t="s">
        <v>31</v>
      </c>
    </row>
    <row r="32" spans="1:24" ht="89.25" x14ac:dyDescent="0.25">
      <c r="A32" s="2">
        <v>27</v>
      </c>
      <c r="B32" s="3">
        <v>2995221560101</v>
      </c>
      <c r="C32" s="4" t="s">
        <v>84</v>
      </c>
      <c r="D32" s="4" t="s">
        <v>84</v>
      </c>
      <c r="E32" s="5" t="s">
        <v>28</v>
      </c>
      <c r="F32" s="15" t="s">
        <v>53</v>
      </c>
      <c r="G32" s="15" t="s">
        <v>85</v>
      </c>
      <c r="H32" s="16">
        <v>15000</v>
      </c>
      <c r="I32" s="7">
        <v>44564</v>
      </c>
      <c r="J32" s="7">
        <v>44651</v>
      </c>
      <c r="K32" s="8">
        <f t="shared" si="1"/>
        <v>14032.26</v>
      </c>
      <c r="L32" s="17">
        <v>15000</v>
      </c>
      <c r="M32" s="17">
        <v>15000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11">
        <f t="shared" si="0"/>
        <v>44032.26</v>
      </c>
      <c r="X32" s="29" t="s">
        <v>31</v>
      </c>
    </row>
    <row r="33" spans="1:24" ht="51" x14ac:dyDescent="0.25">
      <c r="A33" s="2">
        <v>28</v>
      </c>
      <c r="B33" s="3">
        <v>2516528310101</v>
      </c>
      <c r="C33" s="4" t="s">
        <v>86</v>
      </c>
      <c r="D33" s="4" t="s">
        <v>86</v>
      </c>
      <c r="E33" s="5" t="s">
        <v>28</v>
      </c>
      <c r="F33" s="15" t="s">
        <v>53</v>
      </c>
      <c r="G33" s="15" t="s">
        <v>87</v>
      </c>
      <c r="H33" s="16">
        <v>30000</v>
      </c>
      <c r="I33" s="7">
        <v>44564</v>
      </c>
      <c r="J33" s="7">
        <v>44651</v>
      </c>
      <c r="K33" s="8">
        <f t="shared" si="1"/>
        <v>28064.52</v>
      </c>
      <c r="L33" s="17">
        <v>30000</v>
      </c>
      <c r="M33" s="17">
        <v>30000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11">
        <f t="shared" si="0"/>
        <v>88064.52</v>
      </c>
      <c r="X33" s="29" t="s">
        <v>31</v>
      </c>
    </row>
    <row r="34" spans="1:24" ht="51" x14ac:dyDescent="0.25">
      <c r="A34" s="2">
        <v>29</v>
      </c>
      <c r="B34" s="3">
        <v>2716917780101</v>
      </c>
      <c r="C34" s="4" t="s">
        <v>88</v>
      </c>
      <c r="D34" s="4" t="s">
        <v>88</v>
      </c>
      <c r="E34" s="5" t="s">
        <v>36</v>
      </c>
      <c r="F34" s="15" t="s">
        <v>56</v>
      </c>
      <c r="G34" s="15" t="s">
        <v>75</v>
      </c>
      <c r="H34" s="16">
        <v>14000</v>
      </c>
      <c r="I34" s="7">
        <v>44564</v>
      </c>
      <c r="J34" s="7">
        <v>44651</v>
      </c>
      <c r="K34" s="8">
        <f t="shared" si="1"/>
        <v>13096.77</v>
      </c>
      <c r="L34" s="17">
        <v>14000</v>
      </c>
      <c r="M34" s="17">
        <v>14000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11">
        <f t="shared" si="0"/>
        <v>41096.770000000004</v>
      </c>
      <c r="X34" s="29" t="s">
        <v>31</v>
      </c>
    </row>
    <row r="35" spans="1:24" ht="51" x14ac:dyDescent="0.25">
      <c r="A35" s="2">
        <v>30</v>
      </c>
      <c r="B35" s="3">
        <v>2748947770101</v>
      </c>
      <c r="C35" s="4" t="s">
        <v>89</v>
      </c>
      <c r="D35" s="4" t="s">
        <v>89</v>
      </c>
      <c r="E35" s="5" t="s">
        <v>28</v>
      </c>
      <c r="F35" s="15" t="s">
        <v>53</v>
      </c>
      <c r="G35" s="15" t="s">
        <v>90</v>
      </c>
      <c r="H35" s="16">
        <v>30000</v>
      </c>
      <c r="I35" s="7">
        <v>44564</v>
      </c>
      <c r="J35" s="7">
        <v>44651</v>
      </c>
      <c r="K35" s="8">
        <f t="shared" si="1"/>
        <v>28064.52</v>
      </c>
      <c r="L35" s="17">
        <v>30000</v>
      </c>
      <c r="M35" s="17">
        <v>30000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11">
        <f t="shared" si="0"/>
        <v>88064.52</v>
      </c>
      <c r="X35" s="29" t="s">
        <v>31</v>
      </c>
    </row>
    <row r="36" spans="1:24" ht="114.75" x14ac:dyDescent="0.25">
      <c r="A36" s="2">
        <v>31</v>
      </c>
      <c r="B36" s="3">
        <v>2255762871901</v>
      </c>
      <c r="C36" s="4" t="s">
        <v>91</v>
      </c>
      <c r="D36" s="4" t="s">
        <v>91</v>
      </c>
      <c r="E36" s="5" t="s">
        <v>28</v>
      </c>
      <c r="F36" s="15" t="s">
        <v>53</v>
      </c>
      <c r="G36" s="15" t="s">
        <v>82</v>
      </c>
      <c r="H36" s="16">
        <v>10000</v>
      </c>
      <c r="I36" s="7">
        <v>44564</v>
      </c>
      <c r="J36" s="7">
        <v>44651</v>
      </c>
      <c r="K36" s="8">
        <f t="shared" si="1"/>
        <v>9354.84</v>
      </c>
      <c r="L36" s="17">
        <v>10000</v>
      </c>
      <c r="M36" s="17">
        <v>10000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11">
        <f t="shared" si="0"/>
        <v>29354.84</v>
      </c>
      <c r="X36" s="29" t="s">
        <v>31</v>
      </c>
    </row>
    <row r="37" spans="1:24" ht="51" x14ac:dyDescent="0.25">
      <c r="A37" s="2">
        <v>32</v>
      </c>
      <c r="B37" s="3">
        <v>1749801401413</v>
      </c>
      <c r="C37" s="4" t="s">
        <v>92</v>
      </c>
      <c r="D37" s="4" t="s">
        <v>92</v>
      </c>
      <c r="E37" s="5" t="s">
        <v>28</v>
      </c>
      <c r="F37" s="15" t="s">
        <v>53</v>
      </c>
      <c r="G37" s="15" t="s">
        <v>78</v>
      </c>
      <c r="H37" s="16">
        <v>10000</v>
      </c>
      <c r="I37" s="7">
        <v>44564</v>
      </c>
      <c r="J37" s="7">
        <v>44651</v>
      </c>
      <c r="K37" s="8">
        <f t="shared" si="1"/>
        <v>9354.84</v>
      </c>
      <c r="L37" s="17">
        <v>10000</v>
      </c>
      <c r="M37" s="17">
        <v>10000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11">
        <f t="shared" si="0"/>
        <v>29354.84</v>
      </c>
      <c r="X37" s="29" t="s">
        <v>31</v>
      </c>
    </row>
    <row r="38" spans="1:24" ht="51" x14ac:dyDescent="0.25">
      <c r="A38" s="2">
        <v>33</v>
      </c>
      <c r="B38" s="3">
        <v>1999212450101</v>
      </c>
      <c r="C38" s="4" t="s">
        <v>93</v>
      </c>
      <c r="D38" s="4" t="s">
        <v>93</v>
      </c>
      <c r="E38" s="5" t="s">
        <v>28</v>
      </c>
      <c r="F38" s="15" t="s">
        <v>53</v>
      </c>
      <c r="G38" s="15" t="s">
        <v>94</v>
      </c>
      <c r="H38" s="16">
        <v>28000</v>
      </c>
      <c r="I38" s="7">
        <v>44564</v>
      </c>
      <c r="J38" s="7">
        <v>44651</v>
      </c>
      <c r="K38" s="8">
        <f t="shared" si="1"/>
        <v>26193.55</v>
      </c>
      <c r="L38" s="17">
        <v>28000</v>
      </c>
      <c r="M38" s="17">
        <v>28000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11">
        <f t="shared" si="0"/>
        <v>82193.55</v>
      </c>
      <c r="X38" s="29" t="s">
        <v>31</v>
      </c>
    </row>
    <row r="39" spans="1:24" ht="114.75" x14ac:dyDescent="0.25">
      <c r="A39" s="2">
        <v>34</v>
      </c>
      <c r="B39" s="3">
        <v>2638578830101</v>
      </c>
      <c r="C39" s="4" t="s">
        <v>95</v>
      </c>
      <c r="D39" s="4" t="s">
        <v>95</v>
      </c>
      <c r="E39" s="5" t="s">
        <v>28</v>
      </c>
      <c r="F39" s="15" t="s">
        <v>96</v>
      </c>
      <c r="G39" s="15" t="s">
        <v>82</v>
      </c>
      <c r="H39" s="16">
        <v>16000</v>
      </c>
      <c r="I39" s="7">
        <v>44564</v>
      </c>
      <c r="J39" s="7">
        <v>44651</v>
      </c>
      <c r="K39" s="8">
        <f t="shared" si="1"/>
        <v>14967.74</v>
      </c>
      <c r="L39" s="17">
        <v>16000</v>
      </c>
      <c r="M39" s="17">
        <v>16000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11">
        <f t="shared" si="0"/>
        <v>46967.74</v>
      </c>
      <c r="X39" s="29" t="s">
        <v>31</v>
      </c>
    </row>
    <row r="40" spans="1:24" ht="114.75" x14ac:dyDescent="0.25">
      <c r="A40" s="2">
        <v>35</v>
      </c>
      <c r="B40" s="3">
        <v>2425349292003</v>
      </c>
      <c r="C40" s="4" t="s">
        <v>97</v>
      </c>
      <c r="D40" s="4" t="s">
        <v>97</v>
      </c>
      <c r="E40" s="5" t="s">
        <v>28</v>
      </c>
      <c r="F40" s="15" t="s">
        <v>96</v>
      </c>
      <c r="G40" s="15" t="s">
        <v>82</v>
      </c>
      <c r="H40" s="16">
        <v>25000</v>
      </c>
      <c r="I40" s="7">
        <v>44564</v>
      </c>
      <c r="J40" s="7">
        <v>44651</v>
      </c>
      <c r="K40" s="8">
        <f t="shared" si="1"/>
        <v>23387.1</v>
      </c>
      <c r="L40" s="17">
        <v>25000</v>
      </c>
      <c r="M40" s="17">
        <v>25000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11">
        <f t="shared" si="0"/>
        <v>73387.100000000006</v>
      </c>
      <c r="X40" s="29" t="s">
        <v>31</v>
      </c>
    </row>
    <row r="41" spans="1:24" ht="51" x14ac:dyDescent="0.25">
      <c r="A41" s="2">
        <v>36</v>
      </c>
      <c r="B41" s="3">
        <v>1581497261506</v>
      </c>
      <c r="C41" s="4" t="s">
        <v>98</v>
      </c>
      <c r="D41" s="4" t="s">
        <v>98</v>
      </c>
      <c r="E41" s="5" t="s">
        <v>36</v>
      </c>
      <c r="F41" s="5" t="s">
        <v>37</v>
      </c>
      <c r="G41" s="5" t="s">
        <v>47</v>
      </c>
      <c r="H41" s="19">
        <v>10000</v>
      </c>
      <c r="I41" s="7">
        <v>44564</v>
      </c>
      <c r="J41" s="7">
        <v>44651</v>
      </c>
      <c r="K41" s="8">
        <f t="shared" si="1"/>
        <v>9354.84</v>
      </c>
      <c r="L41" s="8">
        <v>10000</v>
      </c>
      <c r="M41" s="8">
        <v>10000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11">
        <f t="shared" si="0"/>
        <v>29354.84</v>
      </c>
      <c r="X41" s="29" t="s">
        <v>31</v>
      </c>
    </row>
    <row r="42" spans="1:24" ht="76.5" x14ac:dyDescent="0.25">
      <c r="A42" s="2">
        <v>37</v>
      </c>
      <c r="B42" s="3">
        <v>1685889190101</v>
      </c>
      <c r="C42" s="4" t="s">
        <v>99</v>
      </c>
      <c r="D42" s="4" t="s">
        <v>99</v>
      </c>
      <c r="E42" s="5" t="s">
        <v>28</v>
      </c>
      <c r="F42" s="15" t="s">
        <v>28</v>
      </c>
      <c r="G42" s="15" t="s">
        <v>100</v>
      </c>
      <c r="H42" s="20">
        <v>10000</v>
      </c>
      <c r="I42" s="7">
        <v>44564</v>
      </c>
      <c r="J42" s="7">
        <v>44651</v>
      </c>
      <c r="K42" s="8">
        <f t="shared" si="1"/>
        <v>9354.84</v>
      </c>
      <c r="L42" s="17">
        <v>10000</v>
      </c>
      <c r="M42" s="17">
        <v>10000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11">
        <f t="shared" si="0"/>
        <v>29354.84</v>
      </c>
      <c r="X42" s="29" t="s">
        <v>31</v>
      </c>
    </row>
    <row r="43" spans="1:24" ht="51" x14ac:dyDescent="0.25">
      <c r="A43" s="2">
        <v>38</v>
      </c>
      <c r="B43" s="3">
        <v>2994229840101</v>
      </c>
      <c r="C43" s="4" t="s">
        <v>101</v>
      </c>
      <c r="D43" s="4" t="s">
        <v>101</v>
      </c>
      <c r="E43" s="5" t="s">
        <v>28</v>
      </c>
      <c r="F43" s="15" t="s">
        <v>53</v>
      </c>
      <c r="G43" s="15" t="s">
        <v>90</v>
      </c>
      <c r="H43" s="16">
        <v>20000</v>
      </c>
      <c r="I43" s="7">
        <v>44564</v>
      </c>
      <c r="J43" s="7">
        <v>44651</v>
      </c>
      <c r="K43" s="8">
        <f t="shared" si="1"/>
        <v>18709.68</v>
      </c>
      <c r="L43" s="17">
        <v>20000</v>
      </c>
      <c r="M43" s="17">
        <v>20000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11">
        <f t="shared" si="0"/>
        <v>58709.68</v>
      </c>
      <c r="X43" s="29" t="s">
        <v>31</v>
      </c>
    </row>
    <row r="44" spans="1:24" ht="51" x14ac:dyDescent="0.25">
      <c r="A44" s="2">
        <v>39</v>
      </c>
      <c r="B44" s="3">
        <v>1970553890101</v>
      </c>
      <c r="C44" s="4" t="s">
        <v>102</v>
      </c>
      <c r="D44" s="4" t="s">
        <v>102</v>
      </c>
      <c r="E44" s="5" t="s">
        <v>28</v>
      </c>
      <c r="F44" s="15" t="s">
        <v>53</v>
      </c>
      <c r="G44" s="15" t="s">
        <v>87</v>
      </c>
      <c r="H44" s="16">
        <v>15000</v>
      </c>
      <c r="I44" s="7">
        <v>44566</v>
      </c>
      <c r="J44" s="7">
        <v>44651</v>
      </c>
      <c r="K44" s="8">
        <f>ROUND((H44/31*27),2)</f>
        <v>13064.52</v>
      </c>
      <c r="L44" s="17">
        <v>15000</v>
      </c>
      <c r="M44" s="17">
        <v>15000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11">
        <f t="shared" si="0"/>
        <v>43064.520000000004</v>
      </c>
      <c r="X44" s="29" t="s">
        <v>103</v>
      </c>
    </row>
    <row r="45" spans="1:24" ht="51" x14ac:dyDescent="0.25">
      <c r="A45" s="2">
        <v>40</v>
      </c>
      <c r="B45" s="3">
        <v>2233673382011</v>
      </c>
      <c r="C45" s="4" t="s">
        <v>104</v>
      </c>
      <c r="D45" s="4" t="s">
        <v>104</v>
      </c>
      <c r="E45" s="5" t="s">
        <v>36</v>
      </c>
      <c r="F45" s="15" t="s">
        <v>56</v>
      </c>
      <c r="G45" s="15" t="s">
        <v>105</v>
      </c>
      <c r="H45" s="16">
        <v>8000</v>
      </c>
      <c r="I45" s="7">
        <v>44568</v>
      </c>
      <c r="J45" s="7">
        <v>44651</v>
      </c>
      <c r="K45" s="8">
        <f>ROUND((H45/31*25),2)</f>
        <v>6451.61</v>
      </c>
      <c r="L45" s="17">
        <v>8000</v>
      </c>
      <c r="M45" s="17">
        <v>8000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11">
        <f t="shared" si="0"/>
        <v>22451.61</v>
      </c>
      <c r="X45" s="29" t="s">
        <v>106</v>
      </c>
    </row>
    <row r="46" spans="1:24" ht="51" x14ac:dyDescent="0.25">
      <c r="A46" s="2">
        <v>41</v>
      </c>
      <c r="B46" s="3">
        <v>1995999710101</v>
      </c>
      <c r="C46" s="4" t="s">
        <v>107</v>
      </c>
      <c r="D46" s="4" t="s">
        <v>107</v>
      </c>
      <c r="E46" s="5" t="s">
        <v>36</v>
      </c>
      <c r="F46" s="5" t="s">
        <v>108</v>
      </c>
      <c r="G46" s="5" t="s">
        <v>94</v>
      </c>
      <c r="H46" s="6">
        <v>11500</v>
      </c>
      <c r="I46" s="7">
        <v>44571</v>
      </c>
      <c r="J46" s="7">
        <v>44651</v>
      </c>
      <c r="K46" s="8">
        <f>ROUND((H46/31*22),2)</f>
        <v>8161.29</v>
      </c>
      <c r="L46" s="8">
        <v>11500</v>
      </c>
      <c r="M46" s="8">
        <v>11500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11">
        <f t="shared" si="0"/>
        <v>31161.29</v>
      </c>
      <c r="X46" s="29" t="s">
        <v>109</v>
      </c>
    </row>
    <row r="47" spans="1:24" ht="38.25" x14ac:dyDescent="0.25">
      <c r="A47" s="2">
        <v>42</v>
      </c>
      <c r="B47" s="3">
        <v>2097242420101</v>
      </c>
      <c r="C47" s="4" t="s">
        <v>110</v>
      </c>
      <c r="D47" s="4" t="s">
        <v>110</v>
      </c>
      <c r="E47" s="5" t="s">
        <v>28</v>
      </c>
      <c r="F47" s="15" t="s">
        <v>53</v>
      </c>
      <c r="G47" s="15" t="s">
        <v>78</v>
      </c>
      <c r="H47" s="16">
        <v>12500</v>
      </c>
      <c r="I47" s="7">
        <v>44574</v>
      </c>
      <c r="J47" s="7">
        <v>44651</v>
      </c>
      <c r="K47" s="8">
        <f>ROUND((H47/31*19),2)</f>
        <v>7661.29</v>
      </c>
      <c r="L47" s="17">
        <v>12500</v>
      </c>
      <c r="M47" s="17">
        <v>12500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11">
        <f t="shared" si="0"/>
        <v>32661.29</v>
      </c>
      <c r="X47" s="29" t="s">
        <v>111</v>
      </c>
    </row>
    <row r="48" spans="1:24" ht="51" x14ac:dyDescent="0.25">
      <c r="A48" s="2">
        <v>43</v>
      </c>
      <c r="B48" s="3">
        <v>1774969671411</v>
      </c>
      <c r="C48" s="4" t="s">
        <v>112</v>
      </c>
      <c r="D48" s="4" t="s">
        <v>112</v>
      </c>
      <c r="E48" s="5" t="s">
        <v>36</v>
      </c>
      <c r="F48" s="15" t="s">
        <v>113</v>
      </c>
      <c r="G48" s="15" t="s">
        <v>105</v>
      </c>
      <c r="H48" s="16">
        <v>9450</v>
      </c>
      <c r="I48" s="7">
        <v>44578</v>
      </c>
      <c r="J48" s="7">
        <v>44651</v>
      </c>
      <c r="K48" s="8">
        <f>ROUND((H48/31*15),2)</f>
        <v>4572.58</v>
      </c>
      <c r="L48" s="17">
        <v>9450</v>
      </c>
      <c r="M48" s="17">
        <v>9450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11">
        <f t="shared" si="0"/>
        <v>23472.58</v>
      </c>
      <c r="X48" s="29" t="s">
        <v>114</v>
      </c>
    </row>
    <row r="49" spans="1:24" ht="51" x14ac:dyDescent="0.25">
      <c r="A49" s="2">
        <v>44</v>
      </c>
      <c r="B49" s="3">
        <v>1830569572201</v>
      </c>
      <c r="C49" s="4" t="s">
        <v>115</v>
      </c>
      <c r="D49" s="4" t="s">
        <v>115</v>
      </c>
      <c r="E49" s="5" t="s">
        <v>36</v>
      </c>
      <c r="F49" s="15" t="s">
        <v>56</v>
      </c>
      <c r="G49" s="15" t="s">
        <v>105</v>
      </c>
      <c r="H49" s="16">
        <v>9600</v>
      </c>
      <c r="I49" s="7">
        <v>44585</v>
      </c>
      <c r="J49" s="7">
        <v>44651</v>
      </c>
      <c r="K49" s="8">
        <f>ROUND((H49/31*8),2)</f>
        <v>2477.42</v>
      </c>
      <c r="L49" s="17">
        <v>9600</v>
      </c>
      <c r="M49" s="17">
        <v>9600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11">
        <f t="shared" si="0"/>
        <v>21677.42</v>
      </c>
      <c r="X49" s="29" t="s">
        <v>116</v>
      </c>
    </row>
    <row r="50" spans="1:24" ht="51" x14ac:dyDescent="0.25">
      <c r="A50" s="2">
        <v>45</v>
      </c>
      <c r="B50" s="3">
        <v>3649296850101</v>
      </c>
      <c r="C50" s="4" t="s">
        <v>117</v>
      </c>
      <c r="D50" s="4" t="s">
        <v>117</v>
      </c>
      <c r="E50" s="5" t="s">
        <v>28</v>
      </c>
      <c r="F50" s="15" t="s">
        <v>53</v>
      </c>
      <c r="G50" s="15" t="s">
        <v>75</v>
      </c>
      <c r="H50" s="16">
        <v>27000</v>
      </c>
      <c r="I50" s="7">
        <v>44585</v>
      </c>
      <c r="J50" s="7">
        <v>44651</v>
      </c>
      <c r="K50" s="8">
        <f>ROUND((H50/31*8),2)</f>
        <v>6967.74</v>
      </c>
      <c r="L50" s="17">
        <v>27000</v>
      </c>
      <c r="M50" s="17">
        <v>27000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11">
        <f t="shared" si="0"/>
        <v>60967.74</v>
      </c>
      <c r="X50" s="29" t="s">
        <v>116</v>
      </c>
    </row>
    <row r="51" spans="1:24" ht="38.25" x14ac:dyDescent="0.25">
      <c r="A51" s="2">
        <v>46</v>
      </c>
      <c r="B51" s="3">
        <v>2405526442001</v>
      </c>
      <c r="C51" s="4" t="s">
        <v>118</v>
      </c>
      <c r="D51" s="4" t="s">
        <v>118</v>
      </c>
      <c r="E51" s="5" t="s">
        <v>28</v>
      </c>
      <c r="F51" s="15" t="s">
        <v>53</v>
      </c>
      <c r="G51" s="15" t="s">
        <v>30</v>
      </c>
      <c r="H51" s="16">
        <v>29350</v>
      </c>
      <c r="I51" s="7">
        <v>44593</v>
      </c>
      <c r="J51" s="7">
        <v>44651</v>
      </c>
      <c r="K51" s="10">
        <v>0</v>
      </c>
      <c r="L51" s="17">
        <v>29350</v>
      </c>
      <c r="M51" s="17">
        <v>29350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11">
        <f t="shared" si="0"/>
        <v>58700</v>
      </c>
      <c r="X51" s="29" t="s">
        <v>119</v>
      </c>
    </row>
    <row r="52" spans="1:24" ht="114.75" x14ac:dyDescent="0.25">
      <c r="A52" s="2">
        <v>47</v>
      </c>
      <c r="B52" s="3">
        <v>1809239511201</v>
      </c>
      <c r="C52" s="4" t="s">
        <v>120</v>
      </c>
      <c r="D52" s="4" t="s">
        <v>120</v>
      </c>
      <c r="E52" s="5" t="s">
        <v>28</v>
      </c>
      <c r="F52" s="15" t="s">
        <v>53</v>
      </c>
      <c r="G52" s="15" t="s">
        <v>82</v>
      </c>
      <c r="H52" s="16">
        <v>20000</v>
      </c>
      <c r="I52" s="7">
        <v>44593</v>
      </c>
      <c r="J52" s="7">
        <v>44651</v>
      </c>
      <c r="K52" s="10">
        <v>0</v>
      </c>
      <c r="L52" s="17">
        <v>20000</v>
      </c>
      <c r="M52" s="17">
        <v>20000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11">
        <f t="shared" si="0"/>
        <v>40000</v>
      </c>
      <c r="X52" s="29" t="s">
        <v>119</v>
      </c>
    </row>
    <row r="53" spans="1:24" ht="76.5" x14ac:dyDescent="0.25">
      <c r="A53" s="2">
        <v>48</v>
      </c>
      <c r="B53" s="3">
        <v>2394838200101</v>
      </c>
      <c r="C53" s="4" t="s">
        <v>121</v>
      </c>
      <c r="D53" s="4" t="s">
        <v>121</v>
      </c>
      <c r="E53" s="5" t="s">
        <v>28</v>
      </c>
      <c r="F53" s="15" t="s">
        <v>53</v>
      </c>
      <c r="G53" s="15" t="s">
        <v>122</v>
      </c>
      <c r="H53" s="16">
        <v>15000</v>
      </c>
      <c r="I53" s="7">
        <v>44593</v>
      </c>
      <c r="J53" s="7">
        <v>44651</v>
      </c>
      <c r="K53" s="10">
        <v>0</v>
      </c>
      <c r="L53" s="17">
        <v>15000</v>
      </c>
      <c r="M53" s="17">
        <v>15000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11">
        <f t="shared" si="0"/>
        <v>30000</v>
      </c>
      <c r="X53" s="29" t="s">
        <v>119</v>
      </c>
    </row>
    <row r="54" spans="1:24" ht="114.75" x14ac:dyDescent="0.25">
      <c r="A54" s="2">
        <v>49</v>
      </c>
      <c r="B54" s="3">
        <v>1705609880413</v>
      </c>
      <c r="C54" s="4" t="s">
        <v>123</v>
      </c>
      <c r="D54" s="4" t="s">
        <v>123</v>
      </c>
      <c r="E54" s="5" t="s">
        <v>28</v>
      </c>
      <c r="F54" s="15" t="s">
        <v>53</v>
      </c>
      <c r="G54" s="15" t="s">
        <v>82</v>
      </c>
      <c r="H54" s="16">
        <v>15000</v>
      </c>
      <c r="I54" s="7">
        <v>44609</v>
      </c>
      <c r="J54" s="7">
        <v>44697</v>
      </c>
      <c r="K54" s="21">
        <v>0</v>
      </c>
      <c r="L54" s="22">
        <f>ROUND((H54/28*12),2)</f>
        <v>6428.57</v>
      </c>
      <c r="M54" s="23">
        <v>15000</v>
      </c>
      <c r="N54" s="23">
        <v>15000</v>
      </c>
      <c r="O54" s="22">
        <f>ROUND((N54/31*16),2)</f>
        <v>7741.94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22">
        <f t="shared" si="0"/>
        <v>44170.51</v>
      </c>
      <c r="X54" s="29" t="s">
        <v>124</v>
      </c>
    </row>
    <row r="55" spans="1:24" ht="114.75" x14ac:dyDescent="0.25">
      <c r="A55" s="2">
        <v>50</v>
      </c>
      <c r="B55" s="3">
        <v>1990940390301</v>
      </c>
      <c r="C55" s="4" t="s">
        <v>125</v>
      </c>
      <c r="D55" s="4" t="s">
        <v>125</v>
      </c>
      <c r="E55" s="5" t="s">
        <v>28</v>
      </c>
      <c r="F55" s="15" t="s">
        <v>53</v>
      </c>
      <c r="G55" s="15" t="s">
        <v>82</v>
      </c>
      <c r="H55" s="16">
        <v>15000</v>
      </c>
      <c r="I55" s="7">
        <v>44621</v>
      </c>
      <c r="J55" s="7">
        <v>44651</v>
      </c>
      <c r="K55" s="21">
        <v>0</v>
      </c>
      <c r="L55" s="9">
        <v>0</v>
      </c>
      <c r="M55" s="23">
        <v>15000</v>
      </c>
      <c r="N55" s="23">
        <v>15000</v>
      </c>
      <c r="O55" s="23">
        <v>15000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22">
        <f t="shared" si="0"/>
        <v>45000</v>
      </c>
      <c r="X55" s="29" t="s">
        <v>126</v>
      </c>
    </row>
    <row r="56" spans="1:24" ht="64.5" thickBot="1" x14ac:dyDescent="0.3">
      <c r="A56" s="2">
        <v>51</v>
      </c>
      <c r="B56" s="3">
        <v>2327936970101</v>
      </c>
      <c r="C56" s="4" t="s">
        <v>127</v>
      </c>
      <c r="D56" s="4" t="s">
        <v>127</v>
      </c>
      <c r="E56" s="5" t="s">
        <v>28</v>
      </c>
      <c r="F56" s="15" t="s">
        <v>53</v>
      </c>
      <c r="G56" s="15" t="s">
        <v>128</v>
      </c>
      <c r="H56" s="16">
        <v>12000</v>
      </c>
      <c r="I56" s="7">
        <v>44636</v>
      </c>
      <c r="J56" s="7">
        <v>44727</v>
      </c>
      <c r="K56" s="21">
        <v>0</v>
      </c>
      <c r="L56" s="9">
        <v>0</v>
      </c>
      <c r="M56" s="9">
        <f>ROUND((H56/31*16),2)</f>
        <v>6193.55</v>
      </c>
      <c r="N56" s="16">
        <v>12000</v>
      </c>
      <c r="O56" s="16">
        <v>12000</v>
      </c>
      <c r="P56" s="9">
        <f>ROUND((H56/30*15),2)</f>
        <v>6000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22">
        <f t="shared" si="0"/>
        <v>36193.550000000003</v>
      </c>
      <c r="X56" s="29" t="s">
        <v>129</v>
      </c>
    </row>
    <row r="57" spans="1:24" ht="15.75" thickBot="1" x14ac:dyDescent="0.3">
      <c r="A57" s="24"/>
      <c r="B57" s="24"/>
      <c r="C57" s="24"/>
      <c r="D57" s="24"/>
      <c r="E57" s="24"/>
      <c r="F57" s="24"/>
      <c r="G57" s="24"/>
      <c r="H57" s="28">
        <f>SUM(H6:H56)</f>
        <v>829900</v>
      </c>
      <c r="I57" s="26" t="s">
        <v>130</v>
      </c>
      <c r="J57" s="27"/>
      <c r="K57" s="25">
        <f t="shared" ref="K57:W57" si="2">SUM(K6:K56)</f>
        <v>639179.0900000002</v>
      </c>
      <c r="L57" s="25">
        <f t="shared" si="2"/>
        <v>770328.57</v>
      </c>
      <c r="M57" s="25">
        <f t="shared" si="2"/>
        <v>800093.55</v>
      </c>
      <c r="N57" s="25">
        <f t="shared" si="2"/>
        <v>42000</v>
      </c>
      <c r="O57" s="25">
        <f t="shared" si="2"/>
        <v>34741.94</v>
      </c>
      <c r="P57" s="25">
        <f t="shared" si="2"/>
        <v>6000</v>
      </c>
      <c r="Q57" s="25">
        <f t="shared" si="2"/>
        <v>0</v>
      </c>
      <c r="R57" s="25">
        <f t="shared" si="2"/>
        <v>0</v>
      </c>
      <c r="S57" s="25">
        <f t="shared" si="2"/>
        <v>0</v>
      </c>
      <c r="T57" s="25">
        <f t="shared" si="2"/>
        <v>0</v>
      </c>
      <c r="U57" s="25">
        <f t="shared" si="2"/>
        <v>0</v>
      </c>
      <c r="V57" s="25">
        <f t="shared" si="2"/>
        <v>0</v>
      </c>
      <c r="W57" s="25">
        <f t="shared" si="2"/>
        <v>2292343.1500000004</v>
      </c>
      <c r="X57" s="12"/>
    </row>
  </sheetData>
  <mergeCells count="4">
    <mergeCell ref="A1:X1"/>
    <mergeCell ref="A2:X2"/>
    <mergeCell ref="A3:X3"/>
    <mergeCell ref="A4:X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3"/>
  <sheetViews>
    <sheetView workbookViewId="0">
      <selection activeCell="D7" sqref="D7"/>
    </sheetView>
  </sheetViews>
  <sheetFormatPr baseColWidth="10" defaultRowHeight="15" x14ac:dyDescent="0.25"/>
  <cols>
    <col min="1" max="1" width="3.85546875" bestFit="1" customWidth="1"/>
    <col min="2" max="2" width="12.140625" bestFit="1" customWidth="1"/>
    <col min="25" max="25" width="20.5703125" customWidth="1"/>
  </cols>
  <sheetData>
    <row r="1" spans="1:25" ht="36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X1" s="69"/>
      <c r="Y1" s="71" t="s">
        <v>132</v>
      </c>
    </row>
    <row r="2" spans="1:25" ht="51" x14ac:dyDescent="0.25">
      <c r="A2" s="30">
        <v>1</v>
      </c>
      <c r="B2" s="31">
        <v>1689619380101</v>
      </c>
      <c r="C2" s="32" t="s">
        <v>27</v>
      </c>
      <c r="D2" s="33" t="s">
        <v>28</v>
      </c>
      <c r="E2" s="33" t="s">
        <v>30</v>
      </c>
      <c r="F2" s="34">
        <v>30000</v>
      </c>
      <c r="G2" s="35">
        <v>44564</v>
      </c>
      <c r="H2" s="35">
        <v>44651</v>
      </c>
      <c r="I2" s="36">
        <f t="shared" ref="I2:I39" si="0">ROUND((F2/31*29),2)</f>
        <v>28064.52</v>
      </c>
      <c r="J2" s="36">
        <v>30000</v>
      </c>
      <c r="K2" s="36">
        <v>30000</v>
      </c>
      <c r="L2" s="37">
        <v>0</v>
      </c>
      <c r="M2" s="38">
        <v>0</v>
      </c>
      <c r="N2" s="37">
        <v>0</v>
      </c>
      <c r="O2" s="37">
        <v>0</v>
      </c>
      <c r="P2" s="37">
        <v>0</v>
      </c>
      <c r="Q2" s="37">
        <v>0</v>
      </c>
      <c r="R2" s="37">
        <v>0</v>
      </c>
      <c r="S2" s="37">
        <v>0</v>
      </c>
      <c r="T2" s="37">
        <v>0</v>
      </c>
      <c r="U2" s="39">
        <f t="shared" ref="U2:U33" si="1">SUM(I2:T2)</f>
        <v>88064.52</v>
      </c>
      <c r="V2" s="40" t="s">
        <v>31</v>
      </c>
      <c r="X2" s="68"/>
      <c r="Y2" t="s">
        <v>133</v>
      </c>
    </row>
    <row r="3" spans="1:25" ht="38.25" x14ac:dyDescent="0.25">
      <c r="A3" s="30">
        <v>2</v>
      </c>
      <c r="B3" s="31">
        <v>2616998220409</v>
      </c>
      <c r="C3" s="32" t="s">
        <v>32</v>
      </c>
      <c r="D3" s="33" t="s">
        <v>28</v>
      </c>
      <c r="E3" s="33" t="s">
        <v>30</v>
      </c>
      <c r="F3" s="34">
        <v>30000</v>
      </c>
      <c r="G3" s="35">
        <v>44564</v>
      </c>
      <c r="H3" s="35">
        <v>44651</v>
      </c>
      <c r="I3" s="36">
        <f t="shared" si="0"/>
        <v>28064.52</v>
      </c>
      <c r="J3" s="36">
        <v>30000</v>
      </c>
      <c r="K3" s="36">
        <v>30000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9">
        <f t="shared" si="1"/>
        <v>88064.52</v>
      </c>
      <c r="V3" s="40" t="s">
        <v>31</v>
      </c>
      <c r="X3" s="70"/>
      <c r="Y3" t="s">
        <v>134</v>
      </c>
    </row>
    <row r="4" spans="1:25" ht="38.25" x14ac:dyDescent="0.25">
      <c r="A4" s="30">
        <v>3</v>
      </c>
      <c r="B4" s="31">
        <v>1937083020101</v>
      </c>
      <c r="C4" s="32" t="s">
        <v>33</v>
      </c>
      <c r="D4" s="33" t="s">
        <v>28</v>
      </c>
      <c r="E4" s="33" t="s">
        <v>30</v>
      </c>
      <c r="F4" s="34">
        <v>30000</v>
      </c>
      <c r="G4" s="35">
        <v>44564</v>
      </c>
      <c r="H4" s="35">
        <v>44651</v>
      </c>
      <c r="I4" s="36">
        <f t="shared" si="0"/>
        <v>28064.52</v>
      </c>
      <c r="J4" s="36">
        <v>30000</v>
      </c>
      <c r="K4" s="36">
        <v>30000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9">
        <f t="shared" si="1"/>
        <v>88064.52</v>
      </c>
      <c r="V4" s="40" t="s">
        <v>31</v>
      </c>
    </row>
    <row r="5" spans="1:25" ht="51" x14ac:dyDescent="0.25">
      <c r="A5" s="30">
        <v>4</v>
      </c>
      <c r="B5" s="31">
        <v>2971757772209</v>
      </c>
      <c r="C5" s="32" t="s">
        <v>35</v>
      </c>
      <c r="D5" s="33" t="s">
        <v>36</v>
      </c>
      <c r="E5" s="33" t="s">
        <v>105</v>
      </c>
      <c r="F5" s="34">
        <v>8000</v>
      </c>
      <c r="G5" s="35">
        <v>44564</v>
      </c>
      <c r="H5" s="35">
        <v>44651</v>
      </c>
      <c r="I5" s="36">
        <f t="shared" si="0"/>
        <v>7483.87</v>
      </c>
      <c r="J5" s="36">
        <v>8000</v>
      </c>
      <c r="K5" s="36">
        <v>8000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9">
        <f t="shared" si="1"/>
        <v>23483.87</v>
      </c>
      <c r="V5" s="40" t="s">
        <v>31</v>
      </c>
    </row>
    <row r="6" spans="1:25" ht="51" x14ac:dyDescent="0.25">
      <c r="A6" s="30">
        <v>5</v>
      </c>
      <c r="B6" s="31">
        <v>1793777950116</v>
      </c>
      <c r="C6" s="32" t="s">
        <v>39</v>
      </c>
      <c r="D6" s="33" t="s">
        <v>36</v>
      </c>
      <c r="E6" s="33" t="s">
        <v>105</v>
      </c>
      <c r="F6" s="34">
        <v>8000</v>
      </c>
      <c r="G6" s="35">
        <v>44564</v>
      </c>
      <c r="H6" s="35">
        <v>44651</v>
      </c>
      <c r="I6" s="36">
        <f t="shared" si="0"/>
        <v>7483.87</v>
      </c>
      <c r="J6" s="36">
        <v>8000</v>
      </c>
      <c r="K6" s="36">
        <v>8000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9">
        <f t="shared" si="1"/>
        <v>23483.87</v>
      </c>
      <c r="V6" s="40" t="s">
        <v>31</v>
      </c>
    </row>
    <row r="7" spans="1:25" ht="51" x14ac:dyDescent="0.25">
      <c r="A7" s="30">
        <v>6</v>
      </c>
      <c r="B7" s="31">
        <v>1745254002210</v>
      </c>
      <c r="C7" s="32" t="s">
        <v>42</v>
      </c>
      <c r="D7" s="33" t="s">
        <v>36</v>
      </c>
      <c r="E7" s="33" t="s">
        <v>105</v>
      </c>
      <c r="F7" s="34">
        <v>8000</v>
      </c>
      <c r="G7" s="35">
        <v>44564</v>
      </c>
      <c r="H7" s="35">
        <v>44651</v>
      </c>
      <c r="I7" s="36">
        <f t="shared" si="0"/>
        <v>7483.87</v>
      </c>
      <c r="J7" s="36">
        <v>8000</v>
      </c>
      <c r="K7" s="36">
        <v>8000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9">
        <f t="shared" si="1"/>
        <v>23483.87</v>
      </c>
      <c r="V7" s="40" t="s">
        <v>31</v>
      </c>
    </row>
    <row r="8" spans="1:25" ht="51" x14ac:dyDescent="0.25">
      <c r="A8" s="30">
        <v>7</v>
      </c>
      <c r="B8" s="31">
        <v>2206245180101</v>
      </c>
      <c r="C8" s="32" t="s">
        <v>44</v>
      </c>
      <c r="D8" s="33" t="s">
        <v>28</v>
      </c>
      <c r="E8" s="33" t="s">
        <v>135</v>
      </c>
      <c r="F8" s="34">
        <v>23000</v>
      </c>
      <c r="G8" s="35">
        <v>44564</v>
      </c>
      <c r="H8" s="35">
        <v>44651</v>
      </c>
      <c r="I8" s="36">
        <f t="shared" si="0"/>
        <v>21516.13</v>
      </c>
      <c r="J8" s="36">
        <v>23000</v>
      </c>
      <c r="K8" s="36">
        <v>23000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9">
        <f t="shared" si="1"/>
        <v>67516.13</v>
      </c>
      <c r="V8" s="40" t="s">
        <v>31</v>
      </c>
    </row>
    <row r="9" spans="1:25" ht="51" x14ac:dyDescent="0.25">
      <c r="A9" s="30">
        <v>8</v>
      </c>
      <c r="B9" s="31">
        <v>2510144792201</v>
      </c>
      <c r="C9" s="32" t="s">
        <v>46</v>
      </c>
      <c r="D9" s="33" t="s">
        <v>36</v>
      </c>
      <c r="E9" s="33" t="s">
        <v>105</v>
      </c>
      <c r="F9" s="34">
        <v>8000</v>
      </c>
      <c r="G9" s="35">
        <v>44564</v>
      </c>
      <c r="H9" s="35">
        <v>44651</v>
      </c>
      <c r="I9" s="36">
        <f t="shared" si="0"/>
        <v>7483.87</v>
      </c>
      <c r="J9" s="36">
        <v>8000</v>
      </c>
      <c r="K9" s="36">
        <v>8000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9">
        <f t="shared" si="1"/>
        <v>23483.87</v>
      </c>
      <c r="V9" s="40" t="s">
        <v>31</v>
      </c>
    </row>
    <row r="10" spans="1:25" ht="51" x14ac:dyDescent="0.25">
      <c r="A10" s="30">
        <v>9</v>
      </c>
      <c r="B10" s="31">
        <v>3455002292209</v>
      </c>
      <c r="C10" s="32" t="s">
        <v>48</v>
      </c>
      <c r="D10" s="33" t="s">
        <v>36</v>
      </c>
      <c r="E10" s="33" t="s">
        <v>105</v>
      </c>
      <c r="F10" s="34">
        <v>8000</v>
      </c>
      <c r="G10" s="35">
        <v>44564</v>
      </c>
      <c r="H10" s="35">
        <v>44651</v>
      </c>
      <c r="I10" s="36">
        <f t="shared" si="0"/>
        <v>7483.87</v>
      </c>
      <c r="J10" s="36">
        <v>8000</v>
      </c>
      <c r="K10" s="36">
        <v>8000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9">
        <f t="shared" si="1"/>
        <v>23483.87</v>
      </c>
      <c r="V10" s="40" t="s">
        <v>31</v>
      </c>
    </row>
    <row r="11" spans="1:25" ht="51" x14ac:dyDescent="0.25">
      <c r="A11" s="30">
        <v>10</v>
      </c>
      <c r="B11" s="31">
        <v>2790675340101</v>
      </c>
      <c r="C11" s="32" t="s">
        <v>49</v>
      </c>
      <c r="D11" s="33" t="s">
        <v>36</v>
      </c>
      <c r="E11" s="33" t="s">
        <v>105</v>
      </c>
      <c r="F11" s="34">
        <v>8000</v>
      </c>
      <c r="G11" s="35">
        <v>44564</v>
      </c>
      <c r="H11" s="35">
        <v>44651</v>
      </c>
      <c r="I11" s="36">
        <f t="shared" si="0"/>
        <v>7483.87</v>
      </c>
      <c r="J11" s="36">
        <v>8000</v>
      </c>
      <c r="K11" s="36">
        <v>8000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9">
        <f t="shared" si="1"/>
        <v>23483.87</v>
      </c>
      <c r="V11" s="40" t="s">
        <v>31</v>
      </c>
    </row>
    <row r="12" spans="1:25" ht="51" x14ac:dyDescent="0.25">
      <c r="A12" s="30">
        <v>11</v>
      </c>
      <c r="B12" s="31">
        <v>2611836991601</v>
      </c>
      <c r="C12" s="32" t="s">
        <v>50</v>
      </c>
      <c r="D12" s="33" t="s">
        <v>28</v>
      </c>
      <c r="E12" s="33" t="s">
        <v>105</v>
      </c>
      <c r="F12" s="83">
        <v>25000</v>
      </c>
      <c r="G12" s="35">
        <v>44564</v>
      </c>
      <c r="H12" s="35">
        <v>44651</v>
      </c>
      <c r="I12" s="36">
        <f t="shared" si="0"/>
        <v>23387.1</v>
      </c>
      <c r="J12" s="84">
        <v>25000</v>
      </c>
      <c r="K12" s="84">
        <v>25000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9">
        <f t="shared" si="1"/>
        <v>73387.100000000006</v>
      </c>
      <c r="V12" s="40" t="s">
        <v>31</v>
      </c>
    </row>
    <row r="13" spans="1:25" ht="76.5" x14ac:dyDescent="0.25">
      <c r="A13" s="57">
        <v>12</v>
      </c>
      <c r="B13" s="58">
        <v>2222242310101</v>
      </c>
      <c r="C13" s="59" t="s">
        <v>52</v>
      </c>
      <c r="D13" s="60" t="s">
        <v>28</v>
      </c>
      <c r="E13" s="60" t="s">
        <v>54</v>
      </c>
      <c r="F13" s="61">
        <v>15000</v>
      </c>
      <c r="G13" s="62">
        <v>44564</v>
      </c>
      <c r="H13" s="62">
        <v>44651</v>
      </c>
      <c r="I13" s="63">
        <f t="shared" si="0"/>
        <v>14032.26</v>
      </c>
      <c r="J13" s="64">
        <v>15000</v>
      </c>
      <c r="K13" s="64">
        <v>15000</v>
      </c>
      <c r="L13" s="65">
        <v>0</v>
      </c>
      <c r="M13" s="65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6">
        <f t="shared" si="1"/>
        <v>44032.26</v>
      </c>
      <c r="V13" s="67" t="s">
        <v>31</v>
      </c>
    </row>
    <row r="14" spans="1:25" ht="38.25" x14ac:dyDescent="0.25">
      <c r="A14" s="30">
        <v>13</v>
      </c>
      <c r="B14" s="31">
        <v>2316363420101</v>
      </c>
      <c r="C14" s="32" t="s">
        <v>55</v>
      </c>
      <c r="D14" s="33" t="s">
        <v>36</v>
      </c>
      <c r="E14" s="33" t="s">
        <v>57</v>
      </c>
      <c r="F14" s="34">
        <v>5000</v>
      </c>
      <c r="G14" s="35">
        <v>44564</v>
      </c>
      <c r="H14" s="35">
        <v>44651</v>
      </c>
      <c r="I14" s="36">
        <f t="shared" si="0"/>
        <v>4677.42</v>
      </c>
      <c r="J14" s="36">
        <v>5000</v>
      </c>
      <c r="K14" s="36">
        <v>5000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9">
        <f t="shared" si="1"/>
        <v>14677.42</v>
      </c>
      <c r="V14" s="40" t="s">
        <v>31</v>
      </c>
    </row>
    <row r="15" spans="1:25" ht="51" x14ac:dyDescent="0.25">
      <c r="A15" s="30">
        <v>14</v>
      </c>
      <c r="B15" s="31">
        <v>2513346351601</v>
      </c>
      <c r="C15" s="32" t="s">
        <v>58</v>
      </c>
      <c r="D15" s="33" t="s">
        <v>28</v>
      </c>
      <c r="E15" s="33" t="s">
        <v>60</v>
      </c>
      <c r="F15" s="34">
        <v>30000</v>
      </c>
      <c r="G15" s="35">
        <v>44564</v>
      </c>
      <c r="H15" s="35">
        <v>44651</v>
      </c>
      <c r="I15" s="36">
        <f t="shared" si="0"/>
        <v>28064.52</v>
      </c>
      <c r="J15" s="36">
        <v>30000</v>
      </c>
      <c r="K15" s="36">
        <v>30000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9">
        <f t="shared" si="1"/>
        <v>88064.52</v>
      </c>
      <c r="V15" s="40" t="s">
        <v>31</v>
      </c>
    </row>
    <row r="16" spans="1:25" ht="51" x14ac:dyDescent="0.25">
      <c r="A16" s="44">
        <v>15</v>
      </c>
      <c r="B16" s="45">
        <v>2176167041202</v>
      </c>
      <c r="C16" s="46" t="s">
        <v>61</v>
      </c>
      <c r="D16" s="47" t="s">
        <v>28</v>
      </c>
      <c r="E16" s="47" t="s">
        <v>60</v>
      </c>
      <c r="F16" s="55">
        <v>12000</v>
      </c>
      <c r="G16" s="49">
        <v>44564</v>
      </c>
      <c r="H16" s="49">
        <v>44592</v>
      </c>
      <c r="I16" s="50">
        <f t="shared" si="0"/>
        <v>11225.81</v>
      </c>
      <c r="J16" s="56">
        <v>0</v>
      </c>
      <c r="K16" s="56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3">
        <f t="shared" si="1"/>
        <v>11225.81</v>
      </c>
      <c r="V16" s="54" t="s">
        <v>64</v>
      </c>
    </row>
    <row r="17" spans="1:22" ht="38.25" x14ac:dyDescent="0.25">
      <c r="A17" s="44">
        <v>16</v>
      </c>
      <c r="B17" s="45">
        <v>2484611920101</v>
      </c>
      <c r="C17" s="46" t="s">
        <v>65</v>
      </c>
      <c r="D17" s="47" t="s">
        <v>28</v>
      </c>
      <c r="E17" s="47" t="s">
        <v>60</v>
      </c>
      <c r="F17" s="55">
        <v>12000</v>
      </c>
      <c r="G17" s="49">
        <v>44564</v>
      </c>
      <c r="H17" s="49">
        <v>44592</v>
      </c>
      <c r="I17" s="50">
        <f t="shared" si="0"/>
        <v>11225.81</v>
      </c>
      <c r="J17" s="56">
        <v>0</v>
      </c>
      <c r="K17" s="56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3">
        <f t="shared" si="1"/>
        <v>11225.81</v>
      </c>
      <c r="V17" s="54" t="s">
        <v>64</v>
      </c>
    </row>
    <row r="18" spans="1:22" ht="51" x14ac:dyDescent="0.25">
      <c r="A18" s="57">
        <v>17</v>
      </c>
      <c r="B18" s="58">
        <v>2494069260101</v>
      </c>
      <c r="C18" s="59" t="s">
        <v>67</v>
      </c>
      <c r="D18" s="60" t="s">
        <v>28</v>
      </c>
      <c r="E18" s="60" t="s">
        <v>60</v>
      </c>
      <c r="F18" s="61">
        <v>12000</v>
      </c>
      <c r="G18" s="62">
        <v>44564</v>
      </c>
      <c r="H18" s="62">
        <v>44651</v>
      </c>
      <c r="I18" s="63">
        <f t="shared" si="0"/>
        <v>11225.81</v>
      </c>
      <c r="J18" s="64">
        <v>12000</v>
      </c>
      <c r="K18" s="64">
        <v>12000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65">
        <v>0</v>
      </c>
      <c r="R18" s="65">
        <v>0</v>
      </c>
      <c r="S18" s="65">
        <v>0</v>
      </c>
      <c r="T18" s="65">
        <v>0</v>
      </c>
      <c r="U18" s="66">
        <f t="shared" si="1"/>
        <v>35225.81</v>
      </c>
      <c r="V18" s="67" t="s">
        <v>31</v>
      </c>
    </row>
    <row r="19" spans="1:22" ht="51" x14ac:dyDescent="0.25">
      <c r="A19" s="57">
        <v>18</v>
      </c>
      <c r="B19" s="58">
        <v>2214935571307</v>
      </c>
      <c r="C19" s="59" t="s">
        <v>68</v>
      </c>
      <c r="D19" s="60" t="s">
        <v>28</v>
      </c>
      <c r="E19" s="60" t="s">
        <v>60</v>
      </c>
      <c r="F19" s="61">
        <v>12000</v>
      </c>
      <c r="G19" s="62">
        <v>44564</v>
      </c>
      <c r="H19" s="62">
        <v>44651</v>
      </c>
      <c r="I19" s="63">
        <f t="shared" si="0"/>
        <v>11225.81</v>
      </c>
      <c r="J19" s="64">
        <v>12000</v>
      </c>
      <c r="K19" s="64">
        <v>12000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6">
        <f t="shared" si="1"/>
        <v>35225.81</v>
      </c>
      <c r="V19" s="67" t="s">
        <v>31</v>
      </c>
    </row>
    <row r="20" spans="1:22" ht="51" x14ac:dyDescent="0.25">
      <c r="A20" s="57">
        <v>19</v>
      </c>
      <c r="B20" s="58">
        <v>1778316850101</v>
      </c>
      <c r="C20" s="59" t="s">
        <v>69</v>
      </c>
      <c r="D20" s="60" t="s">
        <v>28</v>
      </c>
      <c r="E20" s="60" t="s">
        <v>60</v>
      </c>
      <c r="F20" s="61">
        <v>17000</v>
      </c>
      <c r="G20" s="62">
        <v>44564</v>
      </c>
      <c r="H20" s="62">
        <v>44651</v>
      </c>
      <c r="I20" s="63">
        <f t="shared" si="0"/>
        <v>15903.23</v>
      </c>
      <c r="J20" s="64">
        <v>17000</v>
      </c>
      <c r="K20" s="64">
        <v>17000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0</v>
      </c>
      <c r="U20" s="66">
        <f t="shared" si="1"/>
        <v>49903.229999999996</v>
      </c>
      <c r="V20" s="67" t="s">
        <v>31</v>
      </c>
    </row>
    <row r="21" spans="1:22" ht="51" x14ac:dyDescent="0.25">
      <c r="A21" s="57">
        <v>20</v>
      </c>
      <c r="B21" s="58">
        <v>1935407970101</v>
      </c>
      <c r="C21" s="59" t="s">
        <v>71</v>
      </c>
      <c r="D21" s="60" t="s">
        <v>28</v>
      </c>
      <c r="E21" s="60" t="s">
        <v>73</v>
      </c>
      <c r="F21" s="72">
        <v>14000</v>
      </c>
      <c r="G21" s="62">
        <v>44564</v>
      </c>
      <c r="H21" s="62">
        <v>44651</v>
      </c>
      <c r="I21" s="63">
        <f t="shared" si="0"/>
        <v>13096.77</v>
      </c>
      <c r="J21" s="63">
        <v>14000</v>
      </c>
      <c r="K21" s="63">
        <v>14000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6">
        <f t="shared" si="1"/>
        <v>41096.770000000004</v>
      </c>
      <c r="V21" s="67" t="s">
        <v>31</v>
      </c>
    </row>
    <row r="22" spans="1:22" ht="51" x14ac:dyDescent="0.25">
      <c r="A22" s="57">
        <v>21</v>
      </c>
      <c r="B22" s="58">
        <v>1915114710101</v>
      </c>
      <c r="C22" s="59" t="s">
        <v>74</v>
      </c>
      <c r="D22" s="60" t="s">
        <v>36</v>
      </c>
      <c r="E22" s="60" t="s">
        <v>73</v>
      </c>
      <c r="F22" s="72">
        <v>10000</v>
      </c>
      <c r="G22" s="62">
        <v>44564</v>
      </c>
      <c r="H22" s="62">
        <v>44651</v>
      </c>
      <c r="I22" s="63">
        <f t="shared" si="0"/>
        <v>9354.84</v>
      </c>
      <c r="J22" s="63">
        <v>10000</v>
      </c>
      <c r="K22" s="63">
        <v>10000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  <c r="S22" s="65">
        <v>0</v>
      </c>
      <c r="T22" s="65">
        <v>0</v>
      </c>
      <c r="U22" s="66">
        <f t="shared" si="1"/>
        <v>29354.84</v>
      </c>
      <c r="V22" s="67" t="s">
        <v>31</v>
      </c>
    </row>
    <row r="23" spans="1:22" ht="51" x14ac:dyDescent="0.25">
      <c r="A23" s="30">
        <v>22</v>
      </c>
      <c r="B23" s="31">
        <v>2808575432207</v>
      </c>
      <c r="C23" s="32" t="s">
        <v>76</v>
      </c>
      <c r="D23" s="33" t="s">
        <v>36</v>
      </c>
      <c r="E23" s="33" t="s">
        <v>105</v>
      </c>
      <c r="F23" s="42">
        <v>8000</v>
      </c>
      <c r="G23" s="35">
        <v>44564</v>
      </c>
      <c r="H23" s="35">
        <v>44651</v>
      </c>
      <c r="I23" s="36">
        <f t="shared" si="0"/>
        <v>7483.87</v>
      </c>
      <c r="J23" s="43">
        <v>8000</v>
      </c>
      <c r="K23" s="43">
        <v>8000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9">
        <f t="shared" si="1"/>
        <v>23483.87</v>
      </c>
      <c r="V23" s="40" t="s">
        <v>31</v>
      </c>
    </row>
    <row r="24" spans="1:22" ht="51" x14ac:dyDescent="0.25">
      <c r="A24" s="30">
        <v>23</v>
      </c>
      <c r="B24" s="31">
        <v>2585484870501</v>
      </c>
      <c r="C24" s="32" t="s">
        <v>77</v>
      </c>
      <c r="D24" s="33" t="s">
        <v>28</v>
      </c>
      <c r="E24" s="33" t="s">
        <v>57</v>
      </c>
      <c r="F24" s="42">
        <v>12500</v>
      </c>
      <c r="G24" s="35">
        <v>44564</v>
      </c>
      <c r="H24" s="35">
        <v>44651</v>
      </c>
      <c r="I24" s="36">
        <f t="shared" si="0"/>
        <v>11693.55</v>
      </c>
      <c r="J24" s="43">
        <v>12500</v>
      </c>
      <c r="K24" s="43">
        <v>12500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9">
        <f t="shared" si="1"/>
        <v>36693.550000000003</v>
      </c>
      <c r="V24" s="40" t="s">
        <v>31</v>
      </c>
    </row>
    <row r="25" spans="1:22" ht="63.75" x14ac:dyDescent="0.25">
      <c r="A25" s="30">
        <v>24</v>
      </c>
      <c r="B25" s="31">
        <v>2316746190101</v>
      </c>
      <c r="C25" s="32" t="s">
        <v>79</v>
      </c>
      <c r="D25" s="33" t="s">
        <v>28</v>
      </c>
      <c r="E25" s="41" t="s">
        <v>80</v>
      </c>
      <c r="F25" s="42">
        <v>30000</v>
      </c>
      <c r="G25" s="35">
        <v>44564</v>
      </c>
      <c r="H25" s="35">
        <v>44651</v>
      </c>
      <c r="I25" s="36">
        <f t="shared" si="0"/>
        <v>28064.52</v>
      </c>
      <c r="J25" s="43">
        <v>30000</v>
      </c>
      <c r="K25" s="43">
        <v>30000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9">
        <f t="shared" si="1"/>
        <v>88064.52</v>
      </c>
      <c r="V25" s="40" t="s">
        <v>31</v>
      </c>
    </row>
    <row r="26" spans="1:22" ht="114.75" x14ac:dyDescent="0.25">
      <c r="A26" s="30">
        <v>25</v>
      </c>
      <c r="B26" s="31">
        <v>2234326280101</v>
      </c>
      <c r="C26" s="32" t="s">
        <v>81</v>
      </c>
      <c r="D26" s="33" t="s">
        <v>28</v>
      </c>
      <c r="E26" s="41" t="s">
        <v>82</v>
      </c>
      <c r="F26" s="42">
        <v>22000</v>
      </c>
      <c r="G26" s="35">
        <v>44564</v>
      </c>
      <c r="H26" s="35">
        <v>44651</v>
      </c>
      <c r="I26" s="36">
        <f t="shared" si="0"/>
        <v>20580.650000000001</v>
      </c>
      <c r="J26" s="43">
        <v>22000</v>
      </c>
      <c r="K26" s="43">
        <v>22000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9">
        <f t="shared" si="1"/>
        <v>64580.65</v>
      </c>
      <c r="V26" s="40" t="s">
        <v>31</v>
      </c>
    </row>
    <row r="27" spans="1:22" ht="114.75" x14ac:dyDescent="0.25">
      <c r="A27" s="57">
        <v>26</v>
      </c>
      <c r="B27" s="58">
        <v>2307272042104</v>
      </c>
      <c r="C27" s="59" t="s">
        <v>83</v>
      </c>
      <c r="D27" s="60" t="s">
        <v>28</v>
      </c>
      <c r="E27" s="73" t="s">
        <v>82</v>
      </c>
      <c r="F27" s="61">
        <v>15000</v>
      </c>
      <c r="G27" s="62">
        <v>44564</v>
      </c>
      <c r="H27" s="62">
        <v>44651</v>
      </c>
      <c r="I27" s="63">
        <f t="shared" si="0"/>
        <v>14032.26</v>
      </c>
      <c r="J27" s="64">
        <v>15000</v>
      </c>
      <c r="K27" s="64">
        <v>15000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  <c r="Q27" s="65">
        <v>0</v>
      </c>
      <c r="R27" s="65">
        <v>0</v>
      </c>
      <c r="S27" s="65">
        <v>0</v>
      </c>
      <c r="T27" s="65">
        <v>0</v>
      </c>
      <c r="U27" s="66">
        <f t="shared" si="1"/>
        <v>44032.26</v>
      </c>
      <c r="V27" s="67" t="s">
        <v>31</v>
      </c>
    </row>
    <row r="28" spans="1:22" ht="89.25" x14ac:dyDescent="0.25">
      <c r="A28" s="57">
        <v>27</v>
      </c>
      <c r="B28" s="58">
        <v>2995221560101</v>
      </c>
      <c r="C28" s="59" t="s">
        <v>84</v>
      </c>
      <c r="D28" s="60" t="s">
        <v>28</v>
      </c>
      <c r="E28" s="73" t="s">
        <v>136</v>
      </c>
      <c r="F28" s="61">
        <v>15000</v>
      </c>
      <c r="G28" s="62">
        <v>44564</v>
      </c>
      <c r="H28" s="62">
        <v>44651</v>
      </c>
      <c r="I28" s="63">
        <f t="shared" si="0"/>
        <v>14032.26</v>
      </c>
      <c r="J28" s="64">
        <v>15000</v>
      </c>
      <c r="K28" s="64">
        <v>15000</v>
      </c>
      <c r="L28" s="65">
        <v>0</v>
      </c>
      <c r="M28" s="65">
        <v>0</v>
      </c>
      <c r="N28" s="65">
        <v>0</v>
      </c>
      <c r="O28" s="65">
        <v>0</v>
      </c>
      <c r="P28" s="65">
        <v>0</v>
      </c>
      <c r="Q28" s="65">
        <v>0</v>
      </c>
      <c r="R28" s="65">
        <v>0</v>
      </c>
      <c r="S28" s="65">
        <v>0</v>
      </c>
      <c r="T28" s="65">
        <v>0</v>
      </c>
      <c r="U28" s="66">
        <f t="shared" si="1"/>
        <v>44032.26</v>
      </c>
      <c r="V28" s="67" t="s">
        <v>31</v>
      </c>
    </row>
    <row r="29" spans="1:22" ht="51" x14ac:dyDescent="0.25">
      <c r="A29" s="30">
        <v>28</v>
      </c>
      <c r="B29" s="31">
        <v>2516528310101</v>
      </c>
      <c r="C29" s="32" t="s">
        <v>86</v>
      </c>
      <c r="D29" s="33" t="s">
        <v>28</v>
      </c>
      <c r="E29" s="41" t="s">
        <v>87</v>
      </c>
      <c r="F29" s="42">
        <v>30000</v>
      </c>
      <c r="G29" s="35">
        <v>44564</v>
      </c>
      <c r="H29" s="35">
        <v>44651</v>
      </c>
      <c r="I29" s="36">
        <f t="shared" si="0"/>
        <v>28064.52</v>
      </c>
      <c r="J29" s="43">
        <v>30000</v>
      </c>
      <c r="K29" s="43">
        <v>30000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9">
        <f t="shared" si="1"/>
        <v>88064.52</v>
      </c>
      <c r="V29" s="40" t="s">
        <v>31</v>
      </c>
    </row>
    <row r="30" spans="1:22" ht="51" x14ac:dyDescent="0.25">
      <c r="A30" s="57">
        <v>29</v>
      </c>
      <c r="B30" s="58">
        <v>2716917780101</v>
      </c>
      <c r="C30" s="59" t="s">
        <v>88</v>
      </c>
      <c r="D30" s="60" t="s">
        <v>36</v>
      </c>
      <c r="E30" s="60" t="s">
        <v>73</v>
      </c>
      <c r="F30" s="61">
        <v>14000</v>
      </c>
      <c r="G30" s="62">
        <v>44564</v>
      </c>
      <c r="H30" s="62">
        <v>44651</v>
      </c>
      <c r="I30" s="63">
        <f t="shared" si="0"/>
        <v>13096.77</v>
      </c>
      <c r="J30" s="64">
        <v>14000</v>
      </c>
      <c r="K30" s="64">
        <v>14000</v>
      </c>
      <c r="L30" s="65">
        <v>0</v>
      </c>
      <c r="M30" s="65">
        <v>0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0</v>
      </c>
      <c r="T30" s="65">
        <v>0</v>
      </c>
      <c r="U30" s="66">
        <f t="shared" si="1"/>
        <v>41096.770000000004</v>
      </c>
      <c r="V30" s="67" t="s">
        <v>31</v>
      </c>
    </row>
    <row r="31" spans="1:22" ht="51" x14ac:dyDescent="0.25">
      <c r="A31" s="30">
        <v>30</v>
      </c>
      <c r="B31" s="31">
        <v>2748947770101</v>
      </c>
      <c r="C31" s="32" t="s">
        <v>89</v>
      </c>
      <c r="D31" s="33" t="s">
        <v>28</v>
      </c>
      <c r="E31" s="41" t="s">
        <v>90</v>
      </c>
      <c r="F31" s="42">
        <v>30000</v>
      </c>
      <c r="G31" s="35">
        <v>44564</v>
      </c>
      <c r="H31" s="35">
        <v>44651</v>
      </c>
      <c r="I31" s="36">
        <f t="shared" si="0"/>
        <v>28064.52</v>
      </c>
      <c r="J31" s="43">
        <v>30000</v>
      </c>
      <c r="K31" s="43">
        <v>30000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9">
        <f t="shared" si="1"/>
        <v>88064.52</v>
      </c>
      <c r="V31" s="40" t="s">
        <v>31</v>
      </c>
    </row>
    <row r="32" spans="1:22" ht="114.75" x14ac:dyDescent="0.25">
      <c r="A32" s="57">
        <v>31</v>
      </c>
      <c r="B32" s="58">
        <v>2255762871901</v>
      </c>
      <c r="C32" s="59" t="s">
        <v>91</v>
      </c>
      <c r="D32" s="60" t="s">
        <v>28</v>
      </c>
      <c r="E32" s="73" t="s">
        <v>82</v>
      </c>
      <c r="F32" s="61">
        <v>10000</v>
      </c>
      <c r="G32" s="62">
        <v>44564</v>
      </c>
      <c r="H32" s="62">
        <v>44651</v>
      </c>
      <c r="I32" s="63">
        <f t="shared" si="0"/>
        <v>9354.84</v>
      </c>
      <c r="J32" s="64">
        <v>10000</v>
      </c>
      <c r="K32" s="64">
        <v>10000</v>
      </c>
      <c r="L32" s="65">
        <v>0</v>
      </c>
      <c r="M32" s="65">
        <v>0</v>
      </c>
      <c r="N32" s="65">
        <v>0</v>
      </c>
      <c r="O32" s="65">
        <v>0</v>
      </c>
      <c r="P32" s="65">
        <v>0</v>
      </c>
      <c r="Q32" s="65">
        <v>0</v>
      </c>
      <c r="R32" s="65">
        <v>0</v>
      </c>
      <c r="S32" s="65">
        <v>0</v>
      </c>
      <c r="T32" s="65">
        <v>0</v>
      </c>
      <c r="U32" s="66">
        <f t="shared" si="1"/>
        <v>29354.84</v>
      </c>
      <c r="V32" s="67" t="s">
        <v>31</v>
      </c>
    </row>
    <row r="33" spans="1:22" ht="51" x14ac:dyDescent="0.25">
      <c r="A33" s="44">
        <v>32</v>
      </c>
      <c r="B33" s="45">
        <v>1749801401413</v>
      </c>
      <c r="C33" s="46" t="s">
        <v>92</v>
      </c>
      <c r="D33" s="47" t="s">
        <v>28</v>
      </c>
      <c r="E33" s="47" t="s">
        <v>57</v>
      </c>
      <c r="F33" s="48">
        <v>10000</v>
      </c>
      <c r="G33" s="49">
        <v>44564</v>
      </c>
      <c r="H33" s="49">
        <v>44620</v>
      </c>
      <c r="I33" s="50">
        <f t="shared" si="0"/>
        <v>9354.84</v>
      </c>
      <c r="J33" s="51">
        <v>10000</v>
      </c>
      <c r="K33" s="51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3">
        <f t="shared" si="1"/>
        <v>19354.84</v>
      </c>
      <c r="V33" s="54" t="s">
        <v>131</v>
      </c>
    </row>
    <row r="34" spans="1:22" ht="51" x14ac:dyDescent="0.25">
      <c r="A34" s="30">
        <v>33</v>
      </c>
      <c r="B34" s="31">
        <v>1999212450101</v>
      </c>
      <c r="C34" s="32" t="s">
        <v>93</v>
      </c>
      <c r="D34" s="33" t="s">
        <v>28</v>
      </c>
      <c r="E34" s="41" t="s">
        <v>94</v>
      </c>
      <c r="F34" s="42">
        <v>28000</v>
      </c>
      <c r="G34" s="35">
        <v>44564</v>
      </c>
      <c r="H34" s="35">
        <v>44651</v>
      </c>
      <c r="I34" s="36">
        <f t="shared" si="0"/>
        <v>26193.55</v>
      </c>
      <c r="J34" s="43">
        <v>28000</v>
      </c>
      <c r="K34" s="43">
        <v>28000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9">
        <f t="shared" ref="U34:U52" si="2">SUM(I34:T34)</f>
        <v>82193.55</v>
      </c>
      <c r="V34" s="40" t="s">
        <v>31</v>
      </c>
    </row>
    <row r="35" spans="1:22" ht="114.75" x14ac:dyDescent="0.25">
      <c r="A35" s="57">
        <v>34</v>
      </c>
      <c r="B35" s="58">
        <v>2638578830101</v>
      </c>
      <c r="C35" s="59" t="s">
        <v>95</v>
      </c>
      <c r="D35" s="60" t="s">
        <v>28</v>
      </c>
      <c r="E35" s="73" t="s">
        <v>82</v>
      </c>
      <c r="F35" s="61">
        <v>16000</v>
      </c>
      <c r="G35" s="62">
        <v>44564</v>
      </c>
      <c r="H35" s="62">
        <v>44651</v>
      </c>
      <c r="I35" s="63">
        <f t="shared" si="0"/>
        <v>14967.74</v>
      </c>
      <c r="J35" s="64">
        <v>16000</v>
      </c>
      <c r="K35" s="64">
        <v>16000</v>
      </c>
      <c r="L35" s="65">
        <v>0</v>
      </c>
      <c r="M35" s="65">
        <v>0</v>
      </c>
      <c r="N35" s="65">
        <v>0</v>
      </c>
      <c r="O35" s="65">
        <v>0</v>
      </c>
      <c r="P35" s="65">
        <v>0</v>
      </c>
      <c r="Q35" s="65">
        <v>0</v>
      </c>
      <c r="R35" s="65">
        <v>0</v>
      </c>
      <c r="S35" s="65">
        <v>0</v>
      </c>
      <c r="T35" s="65">
        <v>0</v>
      </c>
      <c r="U35" s="66">
        <f t="shared" si="2"/>
        <v>46967.74</v>
      </c>
      <c r="V35" s="67" t="s">
        <v>31</v>
      </c>
    </row>
    <row r="36" spans="1:22" ht="114.75" x14ac:dyDescent="0.25">
      <c r="A36" s="30">
        <v>35</v>
      </c>
      <c r="B36" s="31">
        <v>2425349292003</v>
      </c>
      <c r="C36" s="32" t="s">
        <v>97</v>
      </c>
      <c r="D36" s="33" t="s">
        <v>28</v>
      </c>
      <c r="E36" s="41" t="s">
        <v>82</v>
      </c>
      <c r="F36" s="42">
        <v>25000</v>
      </c>
      <c r="G36" s="35">
        <v>44564</v>
      </c>
      <c r="H36" s="35">
        <v>44651</v>
      </c>
      <c r="I36" s="36">
        <f t="shared" si="0"/>
        <v>23387.1</v>
      </c>
      <c r="J36" s="43">
        <v>25000</v>
      </c>
      <c r="K36" s="43">
        <v>25000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9">
        <f t="shared" si="2"/>
        <v>73387.100000000006</v>
      </c>
      <c r="V36" s="40" t="s">
        <v>31</v>
      </c>
    </row>
    <row r="37" spans="1:22" ht="51" x14ac:dyDescent="0.25">
      <c r="A37" s="30">
        <v>36</v>
      </c>
      <c r="B37" s="31">
        <v>1581497261506</v>
      </c>
      <c r="C37" s="32" t="s">
        <v>98</v>
      </c>
      <c r="D37" s="33" t="s">
        <v>36</v>
      </c>
      <c r="E37" s="33" t="s">
        <v>105</v>
      </c>
      <c r="F37" s="85">
        <v>10000</v>
      </c>
      <c r="G37" s="35">
        <v>44564</v>
      </c>
      <c r="H37" s="35">
        <v>44651</v>
      </c>
      <c r="I37" s="36">
        <f t="shared" si="0"/>
        <v>9354.84</v>
      </c>
      <c r="J37" s="36">
        <v>10000</v>
      </c>
      <c r="K37" s="36">
        <v>10000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9">
        <f t="shared" si="2"/>
        <v>29354.84</v>
      </c>
      <c r="V37" s="40" t="s">
        <v>31</v>
      </c>
    </row>
    <row r="38" spans="1:22" ht="76.5" x14ac:dyDescent="0.25">
      <c r="A38" s="57">
        <v>37</v>
      </c>
      <c r="B38" s="58">
        <v>1685889190101</v>
      </c>
      <c r="C38" s="59" t="s">
        <v>99</v>
      </c>
      <c r="D38" s="60" t="s">
        <v>28</v>
      </c>
      <c r="E38" s="73" t="s">
        <v>100</v>
      </c>
      <c r="F38" s="77">
        <v>10000</v>
      </c>
      <c r="G38" s="62">
        <v>44564</v>
      </c>
      <c r="H38" s="62">
        <v>44651</v>
      </c>
      <c r="I38" s="63">
        <f t="shared" si="0"/>
        <v>9354.84</v>
      </c>
      <c r="J38" s="64">
        <v>10000</v>
      </c>
      <c r="K38" s="64">
        <v>10000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  <c r="Q38" s="65">
        <v>0</v>
      </c>
      <c r="R38" s="65">
        <v>0</v>
      </c>
      <c r="S38" s="65">
        <v>0</v>
      </c>
      <c r="T38" s="65">
        <v>0</v>
      </c>
      <c r="U38" s="66">
        <f t="shared" si="2"/>
        <v>29354.84</v>
      </c>
      <c r="V38" s="67" t="s">
        <v>31</v>
      </c>
    </row>
    <row r="39" spans="1:22" ht="51" x14ac:dyDescent="0.25">
      <c r="A39" s="30">
        <v>38</v>
      </c>
      <c r="B39" s="31">
        <v>2994229840101</v>
      </c>
      <c r="C39" s="32" t="s">
        <v>101</v>
      </c>
      <c r="D39" s="33" t="s">
        <v>28</v>
      </c>
      <c r="E39" s="41" t="s">
        <v>90</v>
      </c>
      <c r="F39" s="42">
        <v>20000</v>
      </c>
      <c r="G39" s="35">
        <v>44564</v>
      </c>
      <c r="H39" s="35">
        <v>44651</v>
      </c>
      <c r="I39" s="36">
        <f t="shared" si="0"/>
        <v>18709.68</v>
      </c>
      <c r="J39" s="43">
        <v>20000</v>
      </c>
      <c r="K39" s="43">
        <v>20000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9">
        <f t="shared" si="2"/>
        <v>58709.68</v>
      </c>
      <c r="V39" s="40" t="s">
        <v>31</v>
      </c>
    </row>
    <row r="40" spans="1:22" ht="51" x14ac:dyDescent="0.25">
      <c r="A40" s="30">
        <v>39</v>
      </c>
      <c r="B40" s="31">
        <v>1970553890101</v>
      </c>
      <c r="C40" s="32" t="s">
        <v>102</v>
      </c>
      <c r="D40" s="33" t="s">
        <v>28</v>
      </c>
      <c r="E40" s="41" t="s">
        <v>87</v>
      </c>
      <c r="F40" s="42">
        <v>15000</v>
      </c>
      <c r="G40" s="35">
        <v>44566</v>
      </c>
      <c r="H40" s="35">
        <v>44651</v>
      </c>
      <c r="I40" s="36">
        <f>ROUND((F40/31*27),2)</f>
        <v>13064.52</v>
      </c>
      <c r="J40" s="43">
        <v>15000</v>
      </c>
      <c r="K40" s="43">
        <v>15000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9">
        <f t="shared" si="2"/>
        <v>43064.520000000004</v>
      </c>
      <c r="V40" s="40" t="s">
        <v>103</v>
      </c>
    </row>
    <row r="41" spans="1:22" ht="51" x14ac:dyDescent="0.25">
      <c r="A41" s="30">
        <v>40</v>
      </c>
      <c r="B41" s="31">
        <v>2233673382011</v>
      </c>
      <c r="C41" s="32" t="s">
        <v>104</v>
      </c>
      <c r="D41" s="33" t="s">
        <v>36</v>
      </c>
      <c r="E41" s="33" t="s">
        <v>105</v>
      </c>
      <c r="F41" s="42">
        <v>8000</v>
      </c>
      <c r="G41" s="35">
        <v>44568</v>
      </c>
      <c r="H41" s="35">
        <v>44651</v>
      </c>
      <c r="I41" s="36">
        <f>ROUND((F41/31*25),2)</f>
        <v>6451.61</v>
      </c>
      <c r="J41" s="43">
        <v>8000</v>
      </c>
      <c r="K41" s="43">
        <v>8000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9">
        <f t="shared" si="2"/>
        <v>22451.61</v>
      </c>
      <c r="V41" s="40" t="s">
        <v>106</v>
      </c>
    </row>
    <row r="42" spans="1:22" ht="51" x14ac:dyDescent="0.25">
      <c r="A42" s="30">
        <v>41</v>
      </c>
      <c r="B42" s="31">
        <v>1995999710101</v>
      </c>
      <c r="C42" s="32" t="s">
        <v>107</v>
      </c>
      <c r="D42" s="33" t="s">
        <v>36</v>
      </c>
      <c r="E42" s="33" t="s">
        <v>94</v>
      </c>
      <c r="F42" s="34">
        <v>11500</v>
      </c>
      <c r="G42" s="35">
        <v>44571</v>
      </c>
      <c r="H42" s="35">
        <v>44651</v>
      </c>
      <c r="I42" s="36">
        <f>ROUND((F42/31*22),2)</f>
        <v>8161.29</v>
      </c>
      <c r="J42" s="36">
        <v>11500</v>
      </c>
      <c r="K42" s="36">
        <v>11500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9">
        <f t="shared" si="2"/>
        <v>31161.29</v>
      </c>
      <c r="V42" s="40" t="s">
        <v>109</v>
      </c>
    </row>
    <row r="43" spans="1:22" ht="38.25" x14ac:dyDescent="0.25">
      <c r="A43" s="30">
        <v>42</v>
      </c>
      <c r="B43" s="31">
        <v>2097242420101</v>
      </c>
      <c r="C43" s="32" t="s">
        <v>110</v>
      </c>
      <c r="D43" s="33" t="s">
        <v>28</v>
      </c>
      <c r="E43" s="33" t="s">
        <v>57</v>
      </c>
      <c r="F43" s="42">
        <v>12500</v>
      </c>
      <c r="G43" s="35">
        <v>44574</v>
      </c>
      <c r="H43" s="35">
        <v>44651</v>
      </c>
      <c r="I43" s="36">
        <f>ROUND((F43/31*19),2)</f>
        <v>7661.29</v>
      </c>
      <c r="J43" s="43">
        <v>12500</v>
      </c>
      <c r="K43" s="43">
        <v>12500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9">
        <f t="shared" si="2"/>
        <v>32661.29</v>
      </c>
      <c r="V43" s="40" t="s">
        <v>111</v>
      </c>
    </row>
    <row r="44" spans="1:22" ht="51" x14ac:dyDescent="0.25">
      <c r="A44" s="30">
        <v>43</v>
      </c>
      <c r="B44" s="31">
        <v>1774969671411</v>
      </c>
      <c r="C44" s="32" t="s">
        <v>112</v>
      </c>
      <c r="D44" s="33" t="s">
        <v>36</v>
      </c>
      <c r="E44" s="33" t="s">
        <v>105</v>
      </c>
      <c r="F44" s="86">
        <v>9450</v>
      </c>
      <c r="G44" s="35">
        <v>44578</v>
      </c>
      <c r="H44" s="35">
        <v>44651</v>
      </c>
      <c r="I44" s="36">
        <f>ROUND((F44/31*15),2)</f>
        <v>4572.58</v>
      </c>
      <c r="J44" s="43">
        <v>9450</v>
      </c>
      <c r="K44" s="43">
        <v>9450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9">
        <f t="shared" si="2"/>
        <v>23472.58</v>
      </c>
      <c r="V44" s="40" t="s">
        <v>114</v>
      </c>
    </row>
    <row r="45" spans="1:22" ht="51" x14ac:dyDescent="0.25">
      <c r="A45" s="30">
        <v>44</v>
      </c>
      <c r="B45" s="31">
        <v>1830569572201</v>
      </c>
      <c r="C45" s="32" t="s">
        <v>115</v>
      </c>
      <c r="D45" s="33" t="s">
        <v>36</v>
      </c>
      <c r="E45" s="33" t="s">
        <v>105</v>
      </c>
      <c r="F45" s="86">
        <v>9600</v>
      </c>
      <c r="G45" s="35">
        <v>44585</v>
      </c>
      <c r="H45" s="35">
        <v>44651</v>
      </c>
      <c r="I45" s="36">
        <f>ROUND((F45/31*8),2)</f>
        <v>2477.42</v>
      </c>
      <c r="J45" s="43">
        <v>9600</v>
      </c>
      <c r="K45" s="43">
        <v>9600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9">
        <f t="shared" si="2"/>
        <v>21677.42</v>
      </c>
      <c r="V45" s="40" t="s">
        <v>116</v>
      </c>
    </row>
    <row r="46" spans="1:22" ht="51" x14ac:dyDescent="0.25">
      <c r="A46" s="57">
        <v>45</v>
      </c>
      <c r="B46" s="58">
        <v>3649296850101</v>
      </c>
      <c r="C46" s="59" t="s">
        <v>117</v>
      </c>
      <c r="D46" s="60" t="s">
        <v>28</v>
      </c>
      <c r="E46" s="60" t="s">
        <v>73</v>
      </c>
      <c r="F46" s="61">
        <v>27000</v>
      </c>
      <c r="G46" s="62">
        <v>44585</v>
      </c>
      <c r="H46" s="62">
        <v>44651</v>
      </c>
      <c r="I46" s="63">
        <f>ROUND((F46/31*8),2)</f>
        <v>6967.74</v>
      </c>
      <c r="J46" s="64">
        <v>27000</v>
      </c>
      <c r="K46" s="64">
        <v>27000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0</v>
      </c>
      <c r="T46" s="65">
        <v>0</v>
      </c>
      <c r="U46" s="66">
        <f t="shared" si="2"/>
        <v>60967.74</v>
      </c>
      <c r="V46" s="67" t="s">
        <v>116</v>
      </c>
    </row>
    <row r="47" spans="1:22" ht="38.25" x14ac:dyDescent="0.25">
      <c r="A47" s="30">
        <v>46</v>
      </c>
      <c r="B47" s="31">
        <v>2405526442001</v>
      </c>
      <c r="C47" s="32" t="s">
        <v>118</v>
      </c>
      <c r="D47" s="33" t="s">
        <v>28</v>
      </c>
      <c r="E47" s="41" t="s">
        <v>30</v>
      </c>
      <c r="F47" s="42">
        <v>29350</v>
      </c>
      <c r="G47" s="35">
        <v>44593</v>
      </c>
      <c r="H47" s="35">
        <v>44651</v>
      </c>
      <c r="I47" s="38">
        <v>0</v>
      </c>
      <c r="J47" s="43">
        <v>29350</v>
      </c>
      <c r="K47" s="43">
        <v>29350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9">
        <f t="shared" si="2"/>
        <v>58700</v>
      </c>
      <c r="V47" s="40" t="s">
        <v>119</v>
      </c>
    </row>
    <row r="48" spans="1:22" ht="114.75" x14ac:dyDescent="0.25">
      <c r="A48" s="30">
        <v>47</v>
      </c>
      <c r="B48" s="31">
        <v>1809239511201</v>
      </c>
      <c r="C48" s="32" t="s">
        <v>120</v>
      </c>
      <c r="D48" s="33" t="s">
        <v>28</v>
      </c>
      <c r="E48" s="41" t="s">
        <v>82</v>
      </c>
      <c r="F48" s="42">
        <v>20000</v>
      </c>
      <c r="G48" s="35">
        <v>44593</v>
      </c>
      <c r="H48" s="35">
        <v>44651</v>
      </c>
      <c r="I48" s="38">
        <v>0</v>
      </c>
      <c r="J48" s="43">
        <v>20000</v>
      </c>
      <c r="K48" s="43">
        <v>20000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9">
        <f t="shared" si="2"/>
        <v>40000</v>
      </c>
      <c r="V48" s="40" t="s">
        <v>119</v>
      </c>
    </row>
    <row r="49" spans="1:22" ht="76.5" x14ac:dyDescent="0.25">
      <c r="A49" s="57">
        <v>48</v>
      </c>
      <c r="B49" s="58">
        <v>2394838200101</v>
      </c>
      <c r="C49" s="59" t="s">
        <v>121</v>
      </c>
      <c r="D49" s="60" t="s">
        <v>28</v>
      </c>
      <c r="E49" s="73" t="s">
        <v>122</v>
      </c>
      <c r="F49" s="61">
        <v>15000</v>
      </c>
      <c r="G49" s="62">
        <v>44593</v>
      </c>
      <c r="H49" s="62">
        <v>44651</v>
      </c>
      <c r="I49" s="74">
        <v>0</v>
      </c>
      <c r="J49" s="64">
        <v>15000</v>
      </c>
      <c r="K49" s="64">
        <v>15000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65">
        <v>0</v>
      </c>
      <c r="U49" s="66">
        <f t="shared" si="2"/>
        <v>30000</v>
      </c>
      <c r="V49" s="67" t="s">
        <v>119</v>
      </c>
    </row>
    <row r="50" spans="1:22" ht="114.75" x14ac:dyDescent="0.25">
      <c r="A50" s="30">
        <v>49</v>
      </c>
      <c r="B50" s="31">
        <v>1705609880413</v>
      </c>
      <c r="C50" s="32" t="s">
        <v>123</v>
      </c>
      <c r="D50" s="33" t="s">
        <v>28</v>
      </c>
      <c r="E50" s="41" t="s">
        <v>82</v>
      </c>
      <c r="F50" s="42">
        <v>15000</v>
      </c>
      <c r="G50" s="35">
        <v>44609</v>
      </c>
      <c r="H50" s="35">
        <v>44697</v>
      </c>
      <c r="I50" s="75">
        <v>0</v>
      </c>
      <c r="J50" s="76">
        <f>ROUND((F50/28*12),2)</f>
        <v>6428.57</v>
      </c>
      <c r="K50" s="78">
        <v>15000</v>
      </c>
      <c r="L50" s="78">
        <v>15000</v>
      </c>
      <c r="M50" s="76">
        <f>ROUND((L50/31*16),2)</f>
        <v>7741.94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76">
        <f t="shared" si="2"/>
        <v>44170.51</v>
      </c>
      <c r="V50" s="40" t="s">
        <v>124</v>
      </c>
    </row>
    <row r="51" spans="1:22" ht="114.75" x14ac:dyDescent="0.25">
      <c r="A51" s="30">
        <v>50</v>
      </c>
      <c r="B51" s="31">
        <v>1990940390301</v>
      </c>
      <c r="C51" s="32" t="s">
        <v>125</v>
      </c>
      <c r="D51" s="33" t="s">
        <v>28</v>
      </c>
      <c r="E51" s="41" t="s">
        <v>82</v>
      </c>
      <c r="F51" s="42">
        <v>15000</v>
      </c>
      <c r="G51" s="35">
        <v>44621</v>
      </c>
      <c r="H51" s="35">
        <v>44651</v>
      </c>
      <c r="I51" s="75">
        <v>0</v>
      </c>
      <c r="J51" s="37">
        <v>0</v>
      </c>
      <c r="K51" s="78">
        <v>15000</v>
      </c>
      <c r="L51" s="78">
        <v>15000</v>
      </c>
      <c r="M51" s="78">
        <v>15000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76">
        <f t="shared" si="2"/>
        <v>45000</v>
      </c>
      <c r="V51" s="40" t="s">
        <v>126</v>
      </c>
    </row>
    <row r="52" spans="1:22" ht="77.25" thickBot="1" x14ac:dyDescent="0.3">
      <c r="A52" s="30">
        <v>51</v>
      </c>
      <c r="B52" s="31">
        <v>2327936970101</v>
      </c>
      <c r="C52" s="32" t="s">
        <v>127</v>
      </c>
      <c r="D52" s="33" t="s">
        <v>28</v>
      </c>
      <c r="E52" s="33" t="s">
        <v>54</v>
      </c>
      <c r="F52" s="42">
        <v>12000</v>
      </c>
      <c r="G52" s="35">
        <v>44636</v>
      </c>
      <c r="H52" s="35">
        <v>44727</v>
      </c>
      <c r="I52" s="75">
        <v>0</v>
      </c>
      <c r="J52" s="37">
        <v>0</v>
      </c>
      <c r="K52" s="37">
        <f>ROUND((F52/31*16),2)</f>
        <v>6193.55</v>
      </c>
      <c r="L52" s="42">
        <v>12000</v>
      </c>
      <c r="M52" s="42">
        <v>12000</v>
      </c>
      <c r="N52" s="37">
        <f>ROUND((F52/30*15),2)</f>
        <v>6000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76">
        <f t="shared" si="2"/>
        <v>36193.550000000003</v>
      </c>
      <c r="V52" s="29" t="s">
        <v>129</v>
      </c>
    </row>
    <row r="53" spans="1:22" ht="15.75" thickBot="1" x14ac:dyDescent="0.3">
      <c r="A53" s="24"/>
      <c r="B53" s="24"/>
      <c r="C53" s="24"/>
      <c r="D53" s="24"/>
      <c r="E53" s="24"/>
      <c r="F53" s="28">
        <f>SUM(F2:F52)</f>
        <v>829900</v>
      </c>
      <c r="G53" s="26" t="s">
        <v>130</v>
      </c>
      <c r="H53" s="27"/>
      <c r="I53" s="25">
        <f t="shared" ref="I53:U53" si="3">SUM(I2:I52)</f>
        <v>639179.0900000002</v>
      </c>
      <c r="J53" s="25">
        <f t="shared" si="3"/>
        <v>770328.57</v>
      </c>
      <c r="K53" s="25">
        <f t="shared" si="3"/>
        <v>790093.55</v>
      </c>
      <c r="L53" s="25">
        <f t="shared" si="3"/>
        <v>42000</v>
      </c>
      <c r="M53" s="25">
        <f t="shared" si="3"/>
        <v>34741.94</v>
      </c>
      <c r="N53" s="25">
        <f t="shared" si="3"/>
        <v>6000</v>
      </c>
      <c r="O53" s="25">
        <f t="shared" si="3"/>
        <v>0</v>
      </c>
      <c r="P53" s="25">
        <f t="shared" si="3"/>
        <v>0</v>
      </c>
      <c r="Q53" s="25">
        <f t="shared" si="3"/>
        <v>0</v>
      </c>
      <c r="R53" s="25">
        <f t="shared" si="3"/>
        <v>0</v>
      </c>
      <c r="S53" s="25">
        <f t="shared" si="3"/>
        <v>0</v>
      </c>
      <c r="T53" s="25">
        <f t="shared" si="3"/>
        <v>0</v>
      </c>
      <c r="U53" s="25">
        <f t="shared" si="3"/>
        <v>2282343.1500000004</v>
      </c>
      <c r="V53" s="12"/>
    </row>
  </sheetData>
  <autoFilter ref="A1:V53" xr:uid="{00000000-0009-0000-0000-000001000000}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3"/>
  <sheetViews>
    <sheetView workbookViewId="0"/>
  </sheetViews>
  <sheetFormatPr baseColWidth="10" defaultRowHeight="15" x14ac:dyDescent="0.25"/>
  <cols>
    <col min="1" max="1" width="3.85546875" bestFit="1" customWidth="1"/>
    <col min="2" max="2" width="12.140625" bestFit="1" customWidth="1"/>
    <col min="25" max="25" width="20.5703125" customWidth="1"/>
  </cols>
  <sheetData>
    <row r="1" spans="1:25" ht="36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X1" s="69"/>
      <c r="Y1" s="71" t="s">
        <v>132</v>
      </c>
    </row>
    <row r="2" spans="1:25" ht="51" x14ac:dyDescent="0.25">
      <c r="A2" s="30">
        <v>1</v>
      </c>
      <c r="B2" s="31">
        <v>1689619380101</v>
      </c>
      <c r="C2" s="32" t="s">
        <v>27</v>
      </c>
      <c r="D2" s="33" t="s">
        <v>28</v>
      </c>
      <c r="E2" s="33" t="s">
        <v>30</v>
      </c>
      <c r="F2" s="34">
        <v>30000</v>
      </c>
      <c r="G2" s="35">
        <v>44564</v>
      </c>
      <c r="H2" s="35">
        <v>44651</v>
      </c>
      <c r="I2" s="36">
        <f t="shared" ref="I2:I15" si="0">ROUND((F2/31*29),2)</f>
        <v>28064.52</v>
      </c>
      <c r="J2" s="36">
        <v>30000</v>
      </c>
      <c r="K2" s="36">
        <v>30000</v>
      </c>
      <c r="L2" s="37">
        <v>0</v>
      </c>
      <c r="M2" s="38">
        <v>0</v>
      </c>
      <c r="N2" s="37">
        <v>0</v>
      </c>
      <c r="O2" s="37">
        <v>0</v>
      </c>
      <c r="P2" s="37">
        <v>0</v>
      </c>
      <c r="Q2" s="37">
        <v>0</v>
      </c>
      <c r="R2" s="37">
        <v>0</v>
      </c>
      <c r="S2" s="37">
        <v>0</v>
      </c>
      <c r="T2" s="37">
        <v>0</v>
      </c>
      <c r="U2" s="39">
        <f t="shared" ref="U2:U33" si="1">SUM(I2:T2)</f>
        <v>88064.52</v>
      </c>
      <c r="V2" s="40" t="s">
        <v>31</v>
      </c>
      <c r="X2" s="68"/>
      <c r="Y2" t="s">
        <v>133</v>
      </c>
    </row>
    <row r="3" spans="1:25" ht="38.25" x14ac:dyDescent="0.25">
      <c r="A3" s="30">
        <v>2</v>
      </c>
      <c r="B3" s="31">
        <v>2616998220409</v>
      </c>
      <c r="C3" s="32" t="s">
        <v>32</v>
      </c>
      <c r="D3" s="33" t="s">
        <v>28</v>
      </c>
      <c r="E3" s="33" t="s">
        <v>30</v>
      </c>
      <c r="F3" s="34">
        <v>30000</v>
      </c>
      <c r="G3" s="35">
        <v>44564</v>
      </c>
      <c r="H3" s="35">
        <v>44651</v>
      </c>
      <c r="I3" s="36">
        <f t="shared" si="0"/>
        <v>28064.52</v>
      </c>
      <c r="J3" s="36">
        <v>30000</v>
      </c>
      <c r="K3" s="36">
        <v>30000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9">
        <f t="shared" si="1"/>
        <v>88064.52</v>
      </c>
      <c r="V3" s="40" t="s">
        <v>31</v>
      </c>
      <c r="X3" s="70"/>
      <c r="Y3" t="s">
        <v>134</v>
      </c>
    </row>
    <row r="4" spans="1:25" ht="38.25" x14ac:dyDescent="0.25">
      <c r="A4" s="30">
        <v>3</v>
      </c>
      <c r="B4" s="31">
        <v>1937083020101</v>
      </c>
      <c r="C4" s="32" t="s">
        <v>33</v>
      </c>
      <c r="D4" s="33" t="s">
        <v>28</v>
      </c>
      <c r="E4" s="33" t="s">
        <v>30</v>
      </c>
      <c r="F4" s="34">
        <v>30000</v>
      </c>
      <c r="G4" s="35">
        <v>44564</v>
      </c>
      <c r="H4" s="35">
        <v>44651</v>
      </c>
      <c r="I4" s="36">
        <f t="shared" si="0"/>
        <v>28064.52</v>
      </c>
      <c r="J4" s="36">
        <v>30000</v>
      </c>
      <c r="K4" s="36">
        <v>30000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9">
        <f t="shared" si="1"/>
        <v>88064.52</v>
      </c>
      <c r="V4" s="40" t="s">
        <v>31</v>
      </c>
    </row>
    <row r="5" spans="1:25" ht="51" x14ac:dyDescent="0.25">
      <c r="A5" s="30">
        <v>7</v>
      </c>
      <c r="B5" s="31">
        <v>2206245180101</v>
      </c>
      <c r="C5" s="32" t="s">
        <v>44</v>
      </c>
      <c r="D5" s="33" t="s">
        <v>28</v>
      </c>
      <c r="E5" s="33" t="s">
        <v>135</v>
      </c>
      <c r="F5" s="34">
        <v>23000</v>
      </c>
      <c r="G5" s="35">
        <v>44564</v>
      </c>
      <c r="H5" s="35">
        <v>44651</v>
      </c>
      <c r="I5" s="36">
        <f t="shared" si="0"/>
        <v>21516.13</v>
      </c>
      <c r="J5" s="36">
        <v>23000</v>
      </c>
      <c r="K5" s="36">
        <v>23000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9">
        <f t="shared" si="1"/>
        <v>67516.13</v>
      </c>
      <c r="V5" s="40" t="s">
        <v>31</v>
      </c>
    </row>
    <row r="6" spans="1:25" ht="38.25" x14ac:dyDescent="0.25">
      <c r="A6" s="30">
        <v>13</v>
      </c>
      <c r="B6" s="31">
        <v>2316363420101</v>
      </c>
      <c r="C6" s="32" t="s">
        <v>55</v>
      </c>
      <c r="D6" s="33" t="s">
        <v>36</v>
      </c>
      <c r="E6" s="33" t="s">
        <v>57</v>
      </c>
      <c r="F6" s="34">
        <v>5000</v>
      </c>
      <c r="G6" s="35">
        <v>44564</v>
      </c>
      <c r="H6" s="35">
        <v>44651</v>
      </c>
      <c r="I6" s="36">
        <f t="shared" si="0"/>
        <v>4677.42</v>
      </c>
      <c r="J6" s="36">
        <v>5000</v>
      </c>
      <c r="K6" s="36">
        <v>5000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9">
        <f t="shared" si="1"/>
        <v>14677.42</v>
      </c>
      <c r="V6" s="40" t="s">
        <v>31</v>
      </c>
    </row>
    <row r="7" spans="1:25" ht="51" x14ac:dyDescent="0.25">
      <c r="A7" s="30">
        <v>14</v>
      </c>
      <c r="B7" s="31">
        <v>2513346351601</v>
      </c>
      <c r="C7" s="32" t="s">
        <v>58</v>
      </c>
      <c r="D7" s="33" t="s">
        <v>28</v>
      </c>
      <c r="E7" s="33" t="s">
        <v>60</v>
      </c>
      <c r="F7" s="34">
        <v>30000</v>
      </c>
      <c r="G7" s="35">
        <v>44564</v>
      </c>
      <c r="H7" s="35">
        <v>44651</v>
      </c>
      <c r="I7" s="36">
        <f t="shared" si="0"/>
        <v>28064.52</v>
      </c>
      <c r="J7" s="36">
        <v>30000</v>
      </c>
      <c r="K7" s="36">
        <v>30000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9">
        <f t="shared" si="1"/>
        <v>88064.52</v>
      </c>
      <c r="V7" s="40" t="s">
        <v>31</v>
      </c>
    </row>
    <row r="8" spans="1:25" ht="51" x14ac:dyDescent="0.25">
      <c r="A8" s="30">
        <v>23</v>
      </c>
      <c r="B8" s="31">
        <v>2585484870501</v>
      </c>
      <c r="C8" s="32" t="s">
        <v>77</v>
      </c>
      <c r="D8" s="33" t="s">
        <v>28</v>
      </c>
      <c r="E8" s="33" t="s">
        <v>57</v>
      </c>
      <c r="F8" s="42">
        <v>12500</v>
      </c>
      <c r="G8" s="35">
        <v>44564</v>
      </c>
      <c r="H8" s="35">
        <v>44651</v>
      </c>
      <c r="I8" s="36">
        <f t="shared" si="0"/>
        <v>11693.55</v>
      </c>
      <c r="J8" s="43">
        <v>12500</v>
      </c>
      <c r="K8" s="43">
        <v>12500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9">
        <f t="shared" si="1"/>
        <v>36693.550000000003</v>
      </c>
      <c r="V8" s="40" t="s">
        <v>31</v>
      </c>
    </row>
    <row r="9" spans="1:25" ht="63.75" x14ac:dyDescent="0.25">
      <c r="A9" s="30">
        <v>24</v>
      </c>
      <c r="B9" s="31">
        <v>2316746190101</v>
      </c>
      <c r="C9" s="32" t="s">
        <v>79</v>
      </c>
      <c r="D9" s="33" t="s">
        <v>28</v>
      </c>
      <c r="E9" s="41" t="s">
        <v>80</v>
      </c>
      <c r="F9" s="42">
        <v>30000</v>
      </c>
      <c r="G9" s="35">
        <v>44564</v>
      </c>
      <c r="H9" s="35">
        <v>44651</v>
      </c>
      <c r="I9" s="36">
        <f t="shared" si="0"/>
        <v>28064.52</v>
      </c>
      <c r="J9" s="43">
        <v>30000</v>
      </c>
      <c r="K9" s="43">
        <v>30000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9">
        <f t="shared" si="1"/>
        <v>88064.52</v>
      </c>
      <c r="V9" s="40" t="s">
        <v>31</v>
      </c>
    </row>
    <row r="10" spans="1:25" ht="114.75" x14ac:dyDescent="0.25">
      <c r="A10" s="30">
        <v>25</v>
      </c>
      <c r="B10" s="31">
        <v>2234326280101</v>
      </c>
      <c r="C10" s="32" t="s">
        <v>81</v>
      </c>
      <c r="D10" s="33" t="s">
        <v>28</v>
      </c>
      <c r="E10" s="41" t="s">
        <v>82</v>
      </c>
      <c r="F10" s="42">
        <v>22000</v>
      </c>
      <c r="G10" s="35">
        <v>44564</v>
      </c>
      <c r="H10" s="35">
        <v>44651</v>
      </c>
      <c r="I10" s="36">
        <f t="shared" si="0"/>
        <v>20580.650000000001</v>
      </c>
      <c r="J10" s="43">
        <v>22000</v>
      </c>
      <c r="K10" s="43">
        <v>22000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9">
        <f t="shared" si="1"/>
        <v>64580.65</v>
      </c>
      <c r="V10" s="40" t="s">
        <v>31</v>
      </c>
    </row>
    <row r="11" spans="1:25" ht="51" x14ac:dyDescent="0.25">
      <c r="A11" s="30">
        <v>28</v>
      </c>
      <c r="B11" s="31">
        <v>2516528310101</v>
      </c>
      <c r="C11" s="32" t="s">
        <v>86</v>
      </c>
      <c r="D11" s="33" t="s">
        <v>28</v>
      </c>
      <c r="E11" s="41" t="s">
        <v>87</v>
      </c>
      <c r="F11" s="42">
        <v>30000</v>
      </c>
      <c r="G11" s="35">
        <v>44564</v>
      </c>
      <c r="H11" s="35">
        <v>44651</v>
      </c>
      <c r="I11" s="36">
        <f t="shared" si="0"/>
        <v>28064.52</v>
      </c>
      <c r="J11" s="43">
        <v>30000</v>
      </c>
      <c r="K11" s="43">
        <v>30000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9">
        <f t="shared" si="1"/>
        <v>88064.52</v>
      </c>
      <c r="V11" s="40" t="s">
        <v>31</v>
      </c>
    </row>
    <row r="12" spans="1:25" ht="51" x14ac:dyDescent="0.25">
      <c r="A12" s="30">
        <v>30</v>
      </c>
      <c r="B12" s="31">
        <v>2748947770101</v>
      </c>
      <c r="C12" s="32" t="s">
        <v>89</v>
      </c>
      <c r="D12" s="33" t="s">
        <v>28</v>
      </c>
      <c r="E12" s="41" t="s">
        <v>90</v>
      </c>
      <c r="F12" s="42">
        <v>30000</v>
      </c>
      <c r="G12" s="35">
        <v>44564</v>
      </c>
      <c r="H12" s="35">
        <v>44651</v>
      </c>
      <c r="I12" s="36">
        <f t="shared" si="0"/>
        <v>28064.52</v>
      </c>
      <c r="J12" s="43">
        <v>30000</v>
      </c>
      <c r="K12" s="43">
        <v>30000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9">
        <f t="shared" si="1"/>
        <v>88064.52</v>
      </c>
      <c r="V12" s="40" t="s">
        <v>31</v>
      </c>
    </row>
    <row r="13" spans="1:25" ht="51" x14ac:dyDescent="0.25">
      <c r="A13" s="30">
        <v>33</v>
      </c>
      <c r="B13" s="31">
        <v>1999212450101</v>
      </c>
      <c r="C13" s="32" t="s">
        <v>93</v>
      </c>
      <c r="D13" s="33" t="s">
        <v>28</v>
      </c>
      <c r="E13" s="41" t="s">
        <v>94</v>
      </c>
      <c r="F13" s="42">
        <v>28000</v>
      </c>
      <c r="G13" s="35">
        <v>44564</v>
      </c>
      <c r="H13" s="35">
        <v>44651</v>
      </c>
      <c r="I13" s="36">
        <f t="shared" si="0"/>
        <v>26193.55</v>
      </c>
      <c r="J13" s="43">
        <v>28000</v>
      </c>
      <c r="K13" s="43">
        <v>28000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9">
        <f t="shared" si="1"/>
        <v>82193.55</v>
      </c>
      <c r="V13" s="40" t="s">
        <v>31</v>
      </c>
    </row>
    <row r="14" spans="1:25" ht="114.75" x14ac:dyDescent="0.25">
      <c r="A14" s="30">
        <v>35</v>
      </c>
      <c r="B14" s="31">
        <v>2425349292003</v>
      </c>
      <c r="C14" s="32" t="s">
        <v>97</v>
      </c>
      <c r="D14" s="33" t="s">
        <v>28</v>
      </c>
      <c r="E14" s="41" t="s">
        <v>82</v>
      </c>
      <c r="F14" s="42">
        <v>25000</v>
      </c>
      <c r="G14" s="35">
        <v>44564</v>
      </c>
      <c r="H14" s="35">
        <v>44651</v>
      </c>
      <c r="I14" s="36">
        <f t="shared" si="0"/>
        <v>23387.1</v>
      </c>
      <c r="J14" s="43">
        <v>25000</v>
      </c>
      <c r="K14" s="43">
        <v>25000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9">
        <f t="shared" si="1"/>
        <v>73387.100000000006</v>
      </c>
      <c r="V14" s="40" t="s">
        <v>31</v>
      </c>
    </row>
    <row r="15" spans="1:25" ht="51" x14ac:dyDescent="0.25">
      <c r="A15" s="30">
        <v>38</v>
      </c>
      <c r="B15" s="31">
        <v>2994229840101</v>
      </c>
      <c r="C15" s="32" t="s">
        <v>101</v>
      </c>
      <c r="D15" s="33" t="s">
        <v>28</v>
      </c>
      <c r="E15" s="41" t="s">
        <v>90</v>
      </c>
      <c r="F15" s="42">
        <v>20000</v>
      </c>
      <c r="G15" s="35">
        <v>44564</v>
      </c>
      <c r="H15" s="35">
        <v>44651</v>
      </c>
      <c r="I15" s="36">
        <f t="shared" si="0"/>
        <v>18709.68</v>
      </c>
      <c r="J15" s="43">
        <v>20000</v>
      </c>
      <c r="K15" s="43">
        <v>20000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9">
        <f t="shared" si="1"/>
        <v>58709.68</v>
      </c>
      <c r="V15" s="40" t="s">
        <v>31</v>
      </c>
    </row>
    <row r="16" spans="1:25" ht="51" x14ac:dyDescent="0.25">
      <c r="A16" s="30">
        <v>39</v>
      </c>
      <c r="B16" s="31">
        <v>1970553890101</v>
      </c>
      <c r="C16" s="32" t="s">
        <v>102</v>
      </c>
      <c r="D16" s="33" t="s">
        <v>28</v>
      </c>
      <c r="E16" s="41" t="s">
        <v>87</v>
      </c>
      <c r="F16" s="42">
        <v>15000</v>
      </c>
      <c r="G16" s="35">
        <v>44566</v>
      </c>
      <c r="H16" s="35">
        <v>44651</v>
      </c>
      <c r="I16" s="36">
        <f>ROUND((F16/31*27),2)</f>
        <v>13064.52</v>
      </c>
      <c r="J16" s="43">
        <v>15000</v>
      </c>
      <c r="K16" s="43">
        <v>15000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9">
        <f t="shared" si="1"/>
        <v>43064.520000000004</v>
      </c>
      <c r="V16" s="40" t="s">
        <v>103</v>
      </c>
    </row>
    <row r="17" spans="1:22" ht="51" x14ac:dyDescent="0.25">
      <c r="A17" s="30">
        <v>41</v>
      </c>
      <c r="B17" s="31">
        <v>1995999710101</v>
      </c>
      <c r="C17" s="32" t="s">
        <v>107</v>
      </c>
      <c r="D17" s="33" t="s">
        <v>36</v>
      </c>
      <c r="E17" s="33" t="s">
        <v>94</v>
      </c>
      <c r="F17" s="34">
        <v>11500</v>
      </c>
      <c r="G17" s="35">
        <v>44571</v>
      </c>
      <c r="H17" s="35">
        <v>44651</v>
      </c>
      <c r="I17" s="36">
        <f>ROUND((F17/31*22),2)</f>
        <v>8161.29</v>
      </c>
      <c r="J17" s="36">
        <v>11500</v>
      </c>
      <c r="K17" s="36">
        <v>11500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9">
        <f t="shared" si="1"/>
        <v>31161.29</v>
      </c>
      <c r="V17" s="40" t="s">
        <v>109</v>
      </c>
    </row>
    <row r="18" spans="1:22" ht="38.25" x14ac:dyDescent="0.25">
      <c r="A18" s="30">
        <v>42</v>
      </c>
      <c r="B18" s="31">
        <v>2097242420101</v>
      </c>
      <c r="C18" s="32" t="s">
        <v>110</v>
      </c>
      <c r="D18" s="33" t="s">
        <v>28</v>
      </c>
      <c r="E18" s="33" t="s">
        <v>57</v>
      </c>
      <c r="F18" s="42">
        <v>12500</v>
      </c>
      <c r="G18" s="35">
        <v>44574</v>
      </c>
      <c r="H18" s="35">
        <v>44651</v>
      </c>
      <c r="I18" s="36">
        <f>ROUND((F18/31*19),2)</f>
        <v>7661.29</v>
      </c>
      <c r="J18" s="43">
        <v>12500</v>
      </c>
      <c r="K18" s="43">
        <v>12500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9">
        <f t="shared" si="1"/>
        <v>32661.29</v>
      </c>
      <c r="V18" s="40" t="s">
        <v>111</v>
      </c>
    </row>
    <row r="19" spans="1:22" ht="38.25" x14ac:dyDescent="0.25">
      <c r="A19" s="30">
        <v>46</v>
      </c>
      <c r="B19" s="31">
        <v>2405526442001</v>
      </c>
      <c r="C19" s="32" t="s">
        <v>118</v>
      </c>
      <c r="D19" s="33" t="s">
        <v>28</v>
      </c>
      <c r="E19" s="41" t="s">
        <v>30</v>
      </c>
      <c r="F19" s="42">
        <v>29350</v>
      </c>
      <c r="G19" s="35">
        <v>44593</v>
      </c>
      <c r="H19" s="35">
        <v>44651</v>
      </c>
      <c r="I19" s="38">
        <v>0</v>
      </c>
      <c r="J19" s="43">
        <v>29350</v>
      </c>
      <c r="K19" s="43">
        <v>29350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9">
        <f t="shared" si="1"/>
        <v>58700</v>
      </c>
      <c r="V19" s="40" t="s">
        <v>119</v>
      </c>
    </row>
    <row r="20" spans="1:22" ht="114.75" x14ac:dyDescent="0.25">
      <c r="A20" s="30">
        <v>47</v>
      </c>
      <c r="B20" s="31">
        <v>1809239511201</v>
      </c>
      <c r="C20" s="32" t="s">
        <v>120</v>
      </c>
      <c r="D20" s="33" t="s">
        <v>28</v>
      </c>
      <c r="E20" s="41" t="s">
        <v>82</v>
      </c>
      <c r="F20" s="42">
        <v>20000</v>
      </c>
      <c r="G20" s="35">
        <v>44593</v>
      </c>
      <c r="H20" s="35">
        <v>44651</v>
      </c>
      <c r="I20" s="38">
        <v>0</v>
      </c>
      <c r="J20" s="43">
        <v>20000</v>
      </c>
      <c r="K20" s="43">
        <v>20000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9">
        <f t="shared" si="1"/>
        <v>40000</v>
      </c>
      <c r="V20" s="40" t="s">
        <v>119</v>
      </c>
    </row>
    <row r="21" spans="1:22" ht="114.75" x14ac:dyDescent="0.25">
      <c r="A21" s="30">
        <v>49</v>
      </c>
      <c r="B21" s="31">
        <v>1705609880413</v>
      </c>
      <c r="C21" s="32" t="s">
        <v>123</v>
      </c>
      <c r="D21" s="33" t="s">
        <v>28</v>
      </c>
      <c r="E21" s="41" t="s">
        <v>82</v>
      </c>
      <c r="F21" s="42">
        <v>15000</v>
      </c>
      <c r="G21" s="35">
        <v>44609</v>
      </c>
      <c r="H21" s="35">
        <v>44697</v>
      </c>
      <c r="I21" s="38">
        <v>0</v>
      </c>
      <c r="J21" s="39">
        <f>ROUND((F21/28*12),2)</f>
        <v>6428.57</v>
      </c>
      <c r="K21" s="43">
        <v>15000</v>
      </c>
      <c r="L21" s="43">
        <v>15000</v>
      </c>
      <c r="M21" s="39">
        <f>ROUND((L21/31*16),2)</f>
        <v>7741.94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9">
        <f t="shared" si="1"/>
        <v>44170.51</v>
      </c>
      <c r="V21" s="40" t="s">
        <v>124</v>
      </c>
    </row>
    <row r="22" spans="1:22" ht="114.75" x14ac:dyDescent="0.25">
      <c r="A22" s="30">
        <v>50</v>
      </c>
      <c r="B22" s="31">
        <v>1990940390301</v>
      </c>
      <c r="C22" s="32" t="s">
        <v>125</v>
      </c>
      <c r="D22" s="33" t="s">
        <v>28</v>
      </c>
      <c r="E22" s="41" t="s">
        <v>82</v>
      </c>
      <c r="F22" s="42">
        <v>15000</v>
      </c>
      <c r="G22" s="35">
        <v>44621</v>
      </c>
      <c r="H22" s="35">
        <v>44651</v>
      </c>
      <c r="I22" s="38">
        <v>0</v>
      </c>
      <c r="J22" s="37">
        <v>0</v>
      </c>
      <c r="K22" s="43">
        <v>15000</v>
      </c>
      <c r="L22" s="43">
        <v>15000</v>
      </c>
      <c r="M22" s="43">
        <v>15000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9">
        <f t="shared" si="1"/>
        <v>45000</v>
      </c>
      <c r="V22" s="40" t="s">
        <v>126</v>
      </c>
    </row>
    <row r="23" spans="1:22" ht="76.5" x14ac:dyDescent="0.25">
      <c r="A23" s="30">
        <v>51</v>
      </c>
      <c r="B23" s="31">
        <v>2327936970101</v>
      </c>
      <c r="C23" s="32" t="s">
        <v>127</v>
      </c>
      <c r="D23" s="33" t="s">
        <v>28</v>
      </c>
      <c r="E23" s="33" t="s">
        <v>54</v>
      </c>
      <c r="F23" s="42">
        <v>12000</v>
      </c>
      <c r="G23" s="35">
        <v>44636</v>
      </c>
      <c r="H23" s="35">
        <v>44727</v>
      </c>
      <c r="I23" s="38">
        <v>0</v>
      </c>
      <c r="J23" s="37">
        <v>0</v>
      </c>
      <c r="K23" s="37">
        <f>ROUND((F23/31*16),2)</f>
        <v>6193.55</v>
      </c>
      <c r="L23" s="42">
        <v>12000</v>
      </c>
      <c r="M23" s="42">
        <v>12000</v>
      </c>
      <c r="N23" s="37">
        <f>ROUND((F23/30*15),2)</f>
        <v>6000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9">
        <f t="shared" si="1"/>
        <v>36193.550000000003</v>
      </c>
      <c r="V23" s="29" t="s">
        <v>129</v>
      </c>
    </row>
    <row r="24" spans="1:22" ht="51" x14ac:dyDescent="0.25">
      <c r="A24" s="30">
        <v>4</v>
      </c>
      <c r="B24" s="31">
        <v>2971757772209</v>
      </c>
      <c r="C24" s="32" t="s">
        <v>35</v>
      </c>
      <c r="D24" s="33" t="s">
        <v>36</v>
      </c>
      <c r="E24" s="33" t="s">
        <v>105</v>
      </c>
      <c r="F24" s="34">
        <v>8000</v>
      </c>
      <c r="G24" s="35">
        <v>44564</v>
      </c>
      <c r="H24" s="35">
        <v>44651</v>
      </c>
      <c r="I24" s="36">
        <f t="shared" ref="I24:I32" si="2">ROUND((F24/31*29),2)</f>
        <v>7483.87</v>
      </c>
      <c r="J24" s="36">
        <v>8000</v>
      </c>
      <c r="K24" s="36">
        <v>8000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9">
        <f t="shared" si="1"/>
        <v>23483.87</v>
      </c>
      <c r="V24" s="40" t="s">
        <v>31</v>
      </c>
    </row>
    <row r="25" spans="1:22" ht="51" x14ac:dyDescent="0.25">
      <c r="A25" s="30">
        <v>5</v>
      </c>
      <c r="B25" s="31">
        <v>1793777950116</v>
      </c>
      <c r="C25" s="32" t="s">
        <v>39</v>
      </c>
      <c r="D25" s="33" t="s">
        <v>36</v>
      </c>
      <c r="E25" s="33" t="s">
        <v>105</v>
      </c>
      <c r="F25" s="34">
        <v>8000</v>
      </c>
      <c r="G25" s="35">
        <v>44564</v>
      </c>
      <c r="H25" s="35">
        <v>44651</v>
      </c>
      <c r="I25" s="36">
        <f t="shared" si="2"/>
        <v>7483.87</v>
      </c>
      <c r="J25" s="36">
        <v>8000</v>
      </c>
      <c r="K25" s="36">
        <v>8000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9">
        <f t="shared" si="1"/>
        <v>23483.87</v>
      </c>
      <c r="V25" s="40" t="s">
        <v>31</v>
      </c>
    </row>
    <row r="26" spans="1:22" ht="51" x14ac:dyDescent="0.25">
      <c r="A26" s="30">
        <v>6</v>
      </c>
      <c r="B26" s="31">
        <v>1745254002210</v>
      </c>
      <c r="C26" s="32" t="s">
        <v>42</v>
      </c>
      <c r="D26" s="33" t="s">
        <v>36</v>
      </c>
      <c r="E26" s="33" t="s">
        <v>105</v>
      </c>
      <c r="F26" s="34">
        <v>8000</v>
      </c>
      <c r="G26" s="35">
        <v>44564</v>
      </c>
      <c r="H26" s="35">
        <v>44651</v>
      </c>
      <c r="I26" s="36">
        <f t="shared" si="2"/>
        <v>7483.87</v>
      </c>
      <c r="J26" s="36">
        <v>8000</v>
      </c>
      <c r="K26" s="36">
        <v>8000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9">
        <f t="shared" si="1"/>
        <v>23483.87</v>
      </c>
      <c r="V26" s="40" t="s">
        <v>31</v>
      </c>
    </row>
    <row r="27" spans="1:22" ht="51" x14ac:dyDescent="0.25">
      <c r="A27" s="30">
        <v>8</v>
      </c>
      <c r="B27" s="31">
        <v>2510144792201</v>
      </c>
      <c r="C27" s="32" t="s">
        <v>46</v>
      </c>
      <c r="D27" s="33" t="s">
        <v>36</v>
      </c>
      <c r="E27" s="33" t="s">
        <v>105</v>
      </c>
      <c r="F27" s="34">
        <v>8000</v>
      </c>
      <c r="G27" s="35">
        <v>44564</v>
      </c>
      <c r="H27" s="35">
        <v>44651</v>
      </c>
      <c r="I27" s="36">
        <f t="shared" si="2"/>
        <v>7483.87</v>
      </c>
      <c r="J27" s="36">
        <v>8000</v>
      </c>
      <c r="K27" s="36">
        <v>8000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9">
        <f t="shared" si="1"/>
        <v>23483.87</v>
      </c>
      <c r="V27" s="40" t="s">
        <v>31</v>
      </c>
    </row>
    <row r="28" spans="1:22" ht="51" x14ac:dyDescent="0.25">
      <c r="A28" s="30">
        <v>9</v>
      </c>
      <c r="B28" s="31">
        <v>3455002292209</v>
      </c>
      <c r="C28" s="32" t="s">
        <v>48</v>
      </c>
      <c r="D28" s="33" t="s">
        <v>36</v>
      </c>
      <c r="E28" s="33" t="s">
        <v>105</v>
      </c>
      <c r="F28" s="34">
        <v>8000</v>
      </c>
      <c r="G28" s="35">
        <v>44564</v>
      </c>
      <c r="H28" s="35">
        <v>44651</v>
      </c>
      <c r="I28" s="36">
        <f t="shared" si="2"/>
        <v>7483.87</v>
      </c>
      <c r="J28" s="36">
        <v>8000</v>
      </c>
      <c r="K28" s="36">
        <v>8000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9">
        <f t="shared" si="1"/>
        <v>23483.87</v>
      </c>
      <c r="V28" s="40" t="s">
        <v>31</v>
      </c>
    </row>
    <row r="29" spans="1:22" ht="51" x14ac:dyDescent="0.25">
      <c r="A29" s="30">
        <v>10</v>
      </c>
      <c r="B29" s="31">
        <v>2790675340101</v>
      </c>
      <c r="C29" s="32" t="s">
        <v>49</v>
      </c>
      <c r="D29" s="33" t="s">
        <v>36</v>
      </c>
      <c r="E29" s="33" t="s">
        <v>105</v>
      </c>
      <c r="F29" s="34">
        <v>8000</v>
      </c>
      <c r="G29" s="35">
        <v>44564</v>
      </c>
      <c r="H29" s="35">
        <v>44651</v>
      </c>
      <c r="I29" s="36">
        <f t="shared" si="2"/>
        <v>7483.87</v>
      </c>
      <c r="J29" s="36">
        <v>8000</v>
      </c>
      <c r="K29" s="36">
        <v>8000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9">
        <f t="shared" si="1"/>
        <v>23483.87</v>
      </c>
      <c r="V29" s="40" t="s">
        <v>31</v>
      </c>
    </row>
    <row r="30" spans="1:22" ht="51" x14ac:dyDescent="0.25">
      <c r="A30" s="30">
        <v>11</v>
      </c>
      <c r="B30" s="31">
        <v>2611836991601</v>
      </c>
      <c r="C30" s="32" t="s">
        <v>50</v>
      </c>
      <c r="D30" s="33" t="s">
        <v>28</v>
      </c>
      <c r="E30" s="33" t="s">
        <v>105</v>
      </c>
      <c r="F30" s="83">
        <v>25000</v>
      </c>
      <c r="G30" s="35">
        <v>44564</v>
      </c>
      <c r="H30" s="35">
        <v>44651</v>
      </c>
      <c r="I30" s="36">
        <f t="shared" si="2"/>
        <v>23387.1</v>
      </c>
      <c r="J30" s="84">
        <v>25000</v>
      </c>
      <c r="K30" s="84">
        <v>25000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9">
        <f t="shared" si="1"/>
        <v>73387.100000000006</v>
      </c>
      <c r="V30" s="40" t="s">
        <v>31</v>
      </c>
    </row>
    <row r="31" spans="1:22" ht="51" x14ac:dyDescent="0.25">
      <c r="A31" s="30">
        <v>22</v>
      </c>
      <c r="B31" s="31">
        <v>2808575432207</v>
      </c>
      <c r="C31" s="32" t="s">
        <v>76</v>
      </c>
      <c r="D31" s="33" t="s">
        <v>36</v>
      </c>
      <c r="E31" s="33" t="s">
        <v>105</v>
      </c>
      <c r="F31" s="42">
        <v>8000</v>
      </c>
      <c r="G31" s="35">
        <v>44564</v>
      </c>
      <c r="H31" s="35">
        <v>44651</v>
      </c>
      <c r="I31" s="36">
        <f t="shared" si="2"/>
        <v>7483.87</v>
      </c>
      <c r="J31" s="43">
        <v>8000</v>
      </c>
      <c r="K31" s="43">
        <v>8000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9">
        <f t="shared" si="1"/>
        <v>23483.87</v>
      </c>
      <c r="V31" s="40" t="s">
        <v>31</v>
      </c>
    </row>
    <row r="32" spans="1:22" ht="51" x14ac:dyDescent="0.25">
      <c r="A32" s="30">
        <v>36</v>
      </c>
      <c r="B32" s="31">
        <v>1581497261506</v>
      </c>
      <c r="C32" s="32" t="s">
        <v>98</v>
      </c>
      <c r="D32" s="33" t="s">
        <v>36</v>
      </c>
      <c r="E32" s="33" t="s">
        <v>105</v>
      </c>
      <c r="F32" s="85">
        <v>10000</v>
      </c>
      <c r="G32" s="35">
        <v>44564</v>
      </c>
      <c r="H32" s="35">
        <v>44651</v>
      </c>
      <c r="I32" s="36">
        <f t="shared" si="2"/>
        <v>9354.84</v>
      </c>
      <c r="J32" s="36">
        <v>10000</v>
      </c>
      <c r="K32" s="36">
        <v>10000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9">
        <f t="shared" si="1"/>
        <v>29354.84</v>
      </c>
      <c r="V32" s="40" t="s">
        <v>31</v>
      </c>
    </row>
    <row r="33" spans="1:22" ht="51" x14ac:dyDescent="0.25">
      <c r="A33" s="30">
        <v>40</v>
      </c>
      <c r="B33" s="31">
        <v>2233673382011</v>
      </c>
      <c r="C33" s="32" t="s">
        <v>104</v>
      </c>
      <c r="D33" s="33" t="s">
        <v>36</v>
      </c>
      <c r="E33" s="33" t="s">
        <v>105</v>
      </c>
      <c r="F33" s="42">
        <v>8000</v>
      </c>
      <c r="G33" s="35">
        <v>44568</v>
      </c>
      <c r="H33" s="35">
        <v>44651</v>
      </c>
      <c r="I33" s="36">
        <f>ROUND((F33/31*25),2)</f>
        <v>6451.61</v>
      </c>
      <c r="J33" s="43">
        <v>8000</v>
      </c>
      <c r="K33" s="43">
        <v>8000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9">
        <f t="shared" si="1"/>
        <v>22451.61</v>
      </c>
      <c r="V33" s="40" t="s">
        <v>106</v>
      </c>
    </row>
    <row r="34" spans="1:22" ht="51" x14ac:dyDescent="0.25">
      <c r="A34" s="30">
        <v>43</v>
      </c>
      <c r="B34" s="31">
        <v>1774969671411</v>
      </c>
      <c r="C34" s="32" t="s">
        <v>112</v>
      </c>
      <c r="D34" s="33" t="s">
        <v>36</v>
      </c>
      <c r="E34" s="33" t="s">
        <v>105</v>
      </c>
      <c r="F34" s="86">
        <v>9450</v>
      </c>
      <c r="G34" s="35">
        <v>44578</v>
      </c>
      <c r="H34" s="35">
        <v>44651</v>
      </c>
      <c r="I34" s="36">
        <f>ROUND((F34/31*15),2)</f>
        <v>4572.58</v>
      </c>
      <c r="J34" s="43">
        <v>9450</v>
      </c>
      <c r="K34" s="43">
        <v>9450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9">
        <f t="shared" ref="U34:U52" si="3">SUM(I34:T34)</f>
        <v>23472.58</v>
      </c>
      <c r="V34" s="40" t="s">
        <v>114</v>
      </c>
    </row>
    <row r="35" spans="1:22" ht="51" x14ac:dyDescent="0.25">
      <c r="A35" s="30">
        <v>44</v>
      </c>
      <c r="B35" s="31">
        <v>1830569572201</v>
      </c>
      <c r="C35" s="32" t="s">
        <v>115</v>
      </c>
      <c r="D35" s="33" t="s">
        <v>36</v>
      </c>
      <c r="E35" s="33" t="s">
        <v>105</v>
      </c>
      <c r="F35" s="86">
        <v>9600</v>
      </c>
      <c r="G35" s="35">
        <v>44585</v>
      </c>
      <c r="H35" s="35">
        <v>44651</v>
      </c>
      <c r="I35" s="36">
        <f>ROUND((F35/31*8),2)</f>
        <v>2477.42</v>
      </c>
      <c r="J35" s="43">
        <v>9600</v>
      </c>
      <c r="K35" s="43">
        <v>9600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9">
        <f t="shared" si="3"/>
        <v>21677.42</v>
      </c>
      <c r="V35" s="40" t="s">
        <v>116</v>
      </c>
    </row>
    <row r="36" spans="1:22" ht="76.5" x14ac:dyDescent="0.25">
      <c r="A36" s="57">
        <v>12</v>
      </c>
      <c r="B36" s="58">
        <v>2222242310101</v>
      </c>
      <c r="C36" s="59" t="s">
        <v>52</v>
      </c>
      <c r="D36" s="60" t="s">
        <v>28</v>
      </c>
      <c r="E36" s="60" t="s">
        <v>54</v>
      </c>
      <c r="F36" s="61">
        <v>15000</v>
      </c>
      <c r="G36" s="62">
        <v>44564</v>
      </c>
      <c r="H36" s="62">
        <v>44651</v>
      </c>
      <c r="I36" s="63">
        <f t="shared" ref="I36:I47" si="4">ROUND((F36/31*29),2)</f>
        <v>14032.26</v>
      </c>
      <c r="J36" s="64">
        <v>15000</v>
      </c>
      <c r="K36" s="64">
        <v>15000</v>
      </c>
      <c r="L36" s="65">
        <v>0</v>
      </c>
      <c r="M36" s="65"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6">
        <f t="shared" si="3"/>
        <v>44032.26</v>
      </c>
      <c r="V36" s="67" t="s">
        <v>31</v>
      </c>
    </row>
    <row r="37" spans="1:22" ht="51" x14ac:dyDescent="0.25">
      <c r="A37" s="57">
        <v>17</v>
      </c>
      <c r="B37" s="58">
        <v>2494069260101</v>
      </c>
      <c r="C37" s="59" t="s">
        <v>67</v>
      </c>
      <c r="D37" s="60" t="s">
        <v>28</v>
      </c>
      <c r="E37" s="60" t="s">
        <v>60</v>
      </c>
      <c r="F37" s="61">
        <v>12000</v>
      </c>
      <c r="G37" s="62">
        <v>44564</v>
      </c>
      <c r="H37" s="62">
        <v>44651</v>
      </c>
      <c r="I37" s="63">
        <f t="shared" si="4"/>
        <v>11225.81</v>
      </c>
      <c r="J37" s="64">
        <v>12000</v>
      </c>
      <c r="K37" s="64">
        <v>12000</v>
      </c>
      <c r="L37" s="65">
        <v>0</v>
      </c>
      <c r="M37" s="65">
        <v>0</v>
      </c>
      <c r="N37" s="65">
        <v>0</v>
      </c>
      <c r="O37" s="65">
        <v>0</v>
      </c>
      <c r="P37" s="65">
        <v>0</v>
      </c>
      <c r="Q37" s="65">
        <v>0</v>
      </c>
      <c r="R37" s="65">
        <v>0</v>
      </c>
      <c r="S37" s="65">
        <v>0</v>
      </c>
      <c r="T37" s="65">
        <v>0</v>
      </c>
      <c r="U37" s="66">
        <f t="shared" si="3"/>
        <v>35225.81</v>
      </c>
      <c r="V37" s="67" t="s">
        <v>31</v>
      </c>
    </row>
    <row r="38" spans="1:22" ht="51" x14ac:dyDescent="0.25">
      <c r="A38" s="57">
        <v>18</v>
      </c>
      <c r="B38" s="58">
        <v>2214935571307</v>
      </c>
      <c r="C38" s="59" t="s">
        <v>68</v>
      </c>
      <c r="D38" s="60" t="s">
        <v>28</v>
      </c>
      <c r="E38" s="60" t="s">
        <v>60</v>
      </c>
      <c r="F38" s="61">
        <v>12000</v>
      </c>
      <c r="G38" s="62">
        <v>44564</v>
      </c>
      <c r="H38" s="62">
        <v>44651</v>
      </c>
      <c r="I38" s="63">
        <f t="shared" si="4"/>
        <v>11225.81</v>
      </c>
      <c r="J38" s="64">
        <v>12000</v>
      </c>
      <c r="K38" s="64">
        <v>12000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  <c r="Q38" s="65">
        <v>0</v>
      </c>
      <c r="R38" s="65">
        <v>0</v>
      </c>
      <c r="S38" s="65">
        <v>0</v>
      </c>
      <c r="T38" s="65">
        <v>0</v>
      </c>
      <c r="U38" s="66">
        <f t="shared" si="3"/>
        <v>35225.81</v>
      </c>
      <c r="V38" s="67" t="s">
        <v>31</v>
      </c>
    </row>
    <row r="39" spans="1:22" ht="51" x14ac:dyDescent="0.25">
      <c r="A39" s="57">
        <v>19</v>
      </c>
      <c r="B39" s="58">
        <v>1778316850101</v>
      </c>
      <c r="C39" s="59" t="s">
        <v>69</v>
      </c>
      <c r="D39" s="60" t="s">
        <v>28</v>
      </c>
      <c r="E39" s="60" t="s">
        <v>60</v>
      </c>
      <c r="F39" s="61">
        <v>17000</v>
      </c>
      <c r="G39" s="62">
        <v>44564</v>
      </c>
      <c r="H39" s="62">
        <v>44651</v>
      </c>
      <c r="I39" s="63">
        <f t="shared" si="4"/>
        <v>15903.23</v>
      </c>
      <c r="J39" s="64">
        <v>17000</v>
      </c>
      <c r="K39" s="64">
        <v>17000</v>
      </c>
      <c r="L39" s="65">
        <v>0</v>
      </c>
      <c r="M39" s="65">
        <v>0</v>
      </c>
      <c r="N39" s="65">
        <v>0</v>
      </c>
      <c r="O39" s="65">
        <v>0</v>
      </c>
      <c r="P39" s="65">
        <v>0</v>
      </c>
      <c r="Q39" s="65">
        <v>0</v>
      </c>
      <c r="R39" s="65">
        <v>0</v>
      </c>
      <c r="S39" s="65">
        <v>0</v>
      </c>
      <c r="T39" s="65">
        <v>0</v>
      </c>
      <c r="U39" s="66">
        <f t="shared" si="3"/>
        <v>49903.229999999996</v>
      </c>
      <c r="V39" s="67" t="s">
        <v>31</v>
      </c>
    </row>
    <row r="40" spans="1:22" ht="51" x14ac:dyDescent="0.25">
      <c r="A40" s="57">
        <v>20</v>
      </c>
      <c r="B40" s="58">
        <v>1935407970101</v>
      </c>
      <c r="C40" s="59" t="s">
        <v>71</v>
      </c>
      <c r="D40" s="60" t="s">
        <v>28</v>
      </c>
      <c r="E40" s="60" t="s">
        <v>73</v>
      </c>
      <c r="F40" s="72">
        <v>14000</v>
      </c>
      <c r="G40" s="62">
        <v>44564</v>
      </c>
      <c r="H40" s="62">
        <v>44651</v>
      </c>
      <c r="I40" s="63">
        <f t="shared" si="4"/>
        <v>13096.77</v>
      </c>
      <c r="J40" s="63">
        <v>14000</v>
      </c>
      <c r="K40" s="63">
        <v>14000</v>
      </c>
      <c r="L40" s="65">
        <v>0</v>
      </c>
      <c r="M40" s="65">
        <v>0</v>
      </c>
      <c r="N40" s="65">
        <v>0</v>
      </c>
      <c r="O40" s="65">
        <v>0</v>
      </c>
      <c r="P40" s="65">
        <v>0</v>
      </c>
      <c r="Q40" s="65">
        <v>0</v>
      </c>
      <c r="R40" s="65">
        <v>0</v>
      </c>
      <c r="S40" s="65">
        <v>0</v>
      </c>
      <c r="T40" s="65">
        <v>0</v>
      </c>
      <c r="U40" s="66">
        <f t="shared" si="3"/>
        <v>41096.770000000004</v>
      </c>
      <c r="V40" s="67" t="s">
        <v>31</v>
      </c>
    </row>
    <row r="41" spans="1:22" ht="51" x14ac:dyDescent="0.25">
      <c r="A41" s="57">
        <v>21</v>
      </c>
      <c r="B41" s="58">
        <v>1915114710101</v>
      </c>
      <c r="C41" s="59" t="s">
        <v>74</v>
      </c>
      <c r="D41" s="60" t="s">
        <v>36</v>
      </c>
      <c r="E41" s="60" t="s">
        <v>73</v>
      </c>
      <c r="F41" s="72">
        <v>10000</v>
      </c>
      <c r="G41" s="62">
        <v>44564</v>
      </c>
      <c r="H41" s="62">
        <v>44651</v>
      </c>
      <c r="I41" s="63">
        <f t="shared" si="4"/>
        <v>9354.84</v>
      </c>
      <c r="J41" s="63">
        <v>10000</v>
      </c>
      <c r="K41" s="63">
        <v>10000</v>
      </c>
      <c r="L41" s="65">
        <v>0</v>
      </c>
      <c r="M41" s="65">
        <v>0</v>
      </c>
      <c r="N41" s="65">
        <v>0</v>
      </c>
      <c r="O41" s="65">
        <v>0</v>
      </c>
      <c r="P41" s="65">
        <v>0</v>
      </c>
      <c r="Q41" s="65">
        <v>0</v>
      </c>
      <c r="R41" s="65">
        <v>0</v>
      </c>
      <c r="S41" s="65">
        <v>0</v>
      </c>
      <c r="T41" s="65">
        <v>0</v>
      </c>
      <c r="U41" s="66">
        <f t="shared" si="3"/>
        <v>29354.84</v>
      </c>
      <c r="V41" s="67" t="s">
        <v>31</v>
      </c>
    </row>
    <row r="42" spans="1:22" ht="114.75" x14ac:dyDescent="0.25">
      <c r="A42" s="57">
        <v>26</v>
      </c>
      <c r="B42" s="58">
        <v>2307272042104</v>
      </c>
      <c r="C42" s="59" t="s">
        <v>83</v>
      </c>
      <c r="D42" s="60" t="s">
        <v>28</v>
      </c>
      <c r="E42" s="73" t="s">
        <v>82</v>
      </c>
      <c r="F42" s="61">
        <v>15000</v>
      </c>
      <c r="G42" s="62">
        <v>44564</v>
      </c>
      <c r="H42" s="62">
        <v>44651</v>
      </c>
      <c r="I42" s="63">
        <f t="shared" si="4"/>
        <v>14032.26</v>
      </c>
      <c r="J42" s="64">
        <v>15000</v>
      </c>
      <c r="K42" s="64">
        <v>15000</v>
      </c>
      <c r="L42" s="65">
        <v>0</v>
      </c>
      <c r="M42" s="65">
        <v>0</v>
      </c>
      <c r="N42" s="65">
        <v>0</v>
      </c>
      <c r="O42" s="65">
        <v>0</v>
      </c>
      <c r="P42" s="65">
        <v>0</v>
      </c>
      <c r="Q42" s="65">
        <v>0</v>
      </c>
      <c r="R42" s="65">
        <v>0</v>
      </c>
      <c r="S42" s="65">
        <v>0</v>
      </c>
      <c r="T42" s="65">
        <v>0</v>
      </c>
      <c r="U42" s="66">
        <f t="shared" si="3"/>
        <v>44032.26</v>
      </c>
      <c r="V42" s="67" t="s">
        <v>31</v>
      </c>
    </row>
    <row r="43" spans="1:22" ht="89.25" x14ac:dyDescent="0.25">
      <c r="A43" s="57">
        <v>27</v>
      </c>
      <c r="B43" s="58">
        <v>2995221560101</v>
      </c>
      <c r="C43" s="59" t="s">
        <v>84</v>
      </c>
      <c r="D43" s="60" t="s">
        <v>28</v>
      </c>
      <c r="E43" s="73" t="s">
        <v>136</v>
      </c>
      <c r="F43" s="61">
        <v>15000</v>
      </c>
      <c r="G43" s="62">
        <v>44564</v>
      </c>
      <c r="H43" s="62">
        <v>44651</v>
      </c>
      <c r="I43" s="63">
        <f t="shared" si="4"/>
        <v>14032.26</v>
      </c>
      <c r="J43" s="64">
        <v>15000</v>
      </c>
      <c r="K43" s="64">
        <v>15000</v>
      </c>
      <c r="L43" s="65">
        <v>0</v>
      </c>
      <c r="M43" s="65">
        <v>0</v>
      </c>
      <c r="N43" s="65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6">
        <f t="shared" si="3"/>
        <v>44032.26</v>
      </c>
      <c r="V43" s="67" t="s">
        <v>31</v>
      </c>
    </row>
    <row r="44" spans="1:22" ht="51" x14ac:dyDescent="0.25">
      <c r="A44" s="57">
        <v>29</v>
      </c>
      <c r="B44" s="58">
        <v>2716917780101</v>
      </c>
      <c r="C44" s="59" t="s">
        <v>88</v>
      </c>
      <c r="D44" s="60" t="s">
        <v>36</v>
      </c>
      <c r="E44" s="60" t="s">
        <v>73</v>
      </c>
      <c r="F44" s="61">
        <v>14000</v>
      </c>
      <c r="G44" s="62">
        <v>44564</v>
      </c>
      <c r="H44" s="62">
        <v>44651</v>
      </c>
      <c r="I44" s="63">
        <f t="shared" si="4"/>
        <v>13096.77</v>
      </c>
      <c r="J44" s="64">
        <v>14000</v>
      </c>
      <c r="K44" s="64">
        <v>14000</v>
      </c>
      <c r="L44" s="65">
        <v>0</v>
      </c>
      <c r="M44" s="65">
        <v>0</v>
      </c>
      <c r="N44" s="65">
        <v>0</v>
      </c>
      <c r="O44" s="65">
        <v>0</v>
      </c>
      <c r="P44" s="65">
        <v>0</v>
      </c>
      <c r="Q44" s="65">
        <v>0</v>
      </c>
      <c r="R44" s="65">
        <v>0</v>
      </c>
      <c r="S44" s="65">
        <v>0</v>
      </c>
      <c r="T44" s="65">
        <v>0</v>
      </c>
      <c r="U44" s="66">
        <f t="shared" si="3"/>
        <v>41096.770000000004</v>
      </c>
      <c r="V44" s="67" t="s">
        <v>31</v>
      </c>
    </row>
    <row r="45" spans="1:22" ht="114.75" x14ac:dyDescent="0.25">
      <c r="A45" s="57">
        <v>31</v>
      </c>
      <c r="B45" s="58">
        <v>2255762871901</v>
      </c>
      <c r="C45" s="59" t="s">
        <v>91</v>
      </c>
      <c r="D45" s="60" t="s">
        <v>28</v>
      </c>
      <c r="E45" s="73" t="s">
        <v>82</v>
      </c>
      <c r="F45" s="61">
        <v>10000</v>
      </c>
      <c r="G45" s="62">
        <v>44564</v>
      </c>
      <c r="H45" s="62">
        <v>44651</v>
      </c>
      <c r="I45" s="63">
        <f t="shared" si="4"/>
        <v>9354.84</v>
      </c>
      <c r="J45" s="64">
        <v>10000</v>
      </c>
      <c r="K45" s="64">
        <v>10000</v>
      </c>
      <c r="L45" s="65">
        <v>0</v>
      </c>
      <c r="M45" s="65">
        <v>0</v>
      </c>
      <c r="N45" s="65">
        <v>0</v>
      </c>
      <c r="O45" s="65">
        <v>0</v>
      </c>
      <c r="P45" s="65">
        <v>0</v>
      </c>
      <c r="Q45" s="65">
        <v>0</v>
      </c>
      <c r="R45" s="65">
        <v>0</v>
      </c>
      <c r="S45" s="65">
        <v>0</v>
      </c>
      <c r="T45" s="65">
        <v>0</v>
      </c>
      <c r="U45" s="66">
        <f t="shared" si="3"/>
        <v>29354.84</v>
      </c>
      <c r="V45" s="67" t="s">
        <v>31</v>
      </c>
    </row>
    <row r="46" spans="1:22" ht="114.75" x14ac:dyDescent="0.25">
      <c r="A46" s="57">
        <v>34</v>
      </c>
      <c r="B46" s="58">
        <v>2638578830101</v>
      </c>
      <c r="C46" s="59" t="s">
        <v>95</v>
      </c>
      <c r="D46" s="60" t="s">
        <v>28</v>
      </c>
      <c r="E46" s="73" t="s">
        <v>82</v>
      </c>
      <c r="F46" s="61">
        <v>16000</v>
      </c>
      <c r="G46" s="62">
        <v>44564</v>
      </c>
      <c r="H46" s="62">
        <v>44651</v>
      </c>
      <c r="I46" s="63">
        <f t="shared" si="4"/>
        <v>14967.74</v>
      </c>
      <c r="J46" s="64">
        <v>16000</v>
      </c>
      <c r="K46" s="64">
        <v>16000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0</v>
      </c>
      <c r="T46" s="65">
        <v>0</v>
      </c>
      <c r="U46" s="66">
        <f t="shared" si="3"/>
        <v>46967.74</v>
      </c>
      <c r="V46" s="67" t="s">
        <v>31</v>
      </c>
    </row>
    <row r="47" spans="1:22" ht="76.5" x14ac:dyDescent="0.25">
      <c r="A47" s="57">
        <v>37</v>
      </c>
      <c r="B47" s="58">
        <v>1685889190101</v>
      </c>
      <c r="C47" s="59" t="s">
        <v>99</v>
      </c>
      <c r="D47" s="60" t="s">
        <v>28</v>
      </c>
      <c r="E47" s="73" t="s">
        <v>100</v>
      </c>
      <c r="F47" s="77">
        <v>10000</v>
      </c>
      <c r="G47" s="62">
        <v>44564</v>
      </c>
      <c r="H47" s="62">
        <v>44651</v>
      </c>
      <c r="I47" s="63">
        <f t="shared" si="4"/>
        <v>9354.84</v>
      </c>
      <c r="J47" s="64">
        <v>10000</v>
      </c>
      <c r="K47" s="64">
        <v>10000</v>
      </c>
      <c r="L47" s="65">
        <v>0</v>
      </c>
      <c r="M47" s="65">
        <v>0</v>
      </c>
      <c r="N47" s="65">
        <v>0</v>
      </c>
      <c r="O47" s="65">
        <v>0</v>
      </c>
      <c r="P47" s="65">
        <v>0</v>
      </c>
      <c r="Q47" s="65">
        <v>0</v>
      </c>
      <c r="R47" s="65">
        <v>0</v>
      </c>
      <c r="S47" s="65">
        <v>0</v>
      </c>
      <c r="T47" s="65">
        <v>0</v>
      </c>
      <c r="U47" s="66">
        <f t="shared" si="3"/>
        <v>29354.84</v>
      </c>
      <c r="V47" s="67" t="s">
        <v>31</v>
      </c>
    </row>
    <row r="48" spans="1:22" ht="51" x14ac:dyDescent="0.25">
      <c r="A48" s="57">
        <v>45</v>
      </c>
      <c r="B48" s="58">
        <v>3649296850101</v>
      </c>
      <c r="C48" s="59" t="s">
        <v>117</v>
      </c>
      <c r="D48" s="60" t="s">
        <v>28</v>
      </c>
      <c r="E48" s="60" t="s">
        <v>73</v>
      </c>
      <c r="F48" s="61">
        <v>27000</v>
      </c>
      <c r="G48" s="62">
        <v>44585</v>
      </c>
      <c r="H48" s="62">
        <v>44651</v>
      </c>
      <c r="I48" s="63">
        <f>ROUND((F48/31*8),2)</f>
        <v>6967.74</v>
      </c>
      <c r="J48" s="64">
        <v>27000</v>
      </c>
      <c r="K48" s="64">
        <v>27000</v>
      </c>
      <c r="L48" s="65">
        <v>0</v>
      </c>
      <c r="M48" s="65">
        <v>0</v>
      </c>
      <c r="N48" s="65">
        <v>0</v>
      </c>
      <c r="O48" s="65">
        <v>0</v>
      </c>
      <c r="P48" s="65">
        <v>0</v>
      </c>
      <c r="Q48" s="65">
        <v>0</v>
      </c>
      <c r="R48" s="65">
        <v>0</v>
      </c>
      <c r="S48" s="65">
        <v>0</v>
      </c>
      <c r="T48" s="65">
        <v>0</v>
      </c>
      <c r="U48" s="66">
        <f t="shared" si="3"/>
        <v>60967.74</v>
      </c>
      <c r="V48" s="67" t="s">
        <v>116</v>
      </c>
    </row>
    <row r="49" spans="1:22" ht="76.5" x14ac:dyDescent="0.25">
      <c r="A49" s="57">
        <v>48</v>
      </c>
      <c r="B49" s="58">
        <v>2394838200101</v>
      </c>
      <c r="C49" s="59" t="s">
        <v>121</v>
      </c>
      <c r="D49" s="60" t="s">
        <v>28</v>
      </c>
      <c r="E49" s="73" t="s">
        <v>122</v>
      </c>
      <c r="F49" s="61">
        <v>15000</v>
      </c>
      <c r="G49" s="62">
        <v>44593</v>
      </c>
      <c r="H49" s="62">
        <v>44651</v>
      </c>
      <c r="I49" s="74">
        <v>0</v>
      </c>
      <c r="J49" s="64">
        <v>15000</v>
      </c>
      <c r="K49" s="64">
        <v>15000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65">
        <v>0</v>
      </c>
      <c r="U49" s="66">
        <f t="shared" si="3"/>
        <v>30000</v>
      </c>
      <c r="V49" s="67" t="s">
        <v>119</v>
      </c>
    </row>
    <row r="50" spans="1:22" ht="51" x14ac:dyDescent="0.25">
      <c r="A50" s="44">
        <v>15</v>
      </c>
      <c r="B50" s="45">
        <v>2176167041202</v>
      </c>
      <c r="C50" s="46" t="s">
        <v>61</v>
      </c>
      <c r="D50" s="47" t="s">
        <v>28</v>
      </c>
      <c r="E50" s="47" t="s">
        <v>60</v>
      </c>
      <c r="F50" s="55">
        <v>12000</v>
      </c>
      <c r="G50" s="49">
        <v>44564</v>
      </c>
      <c r="H50" s="49">
        <v>44592</v>
      </c>
      <c r="I50" s="79">
        <f>ROUND((F50/31*29),2)</f>
        <v>11225.81</v>
      </c>
      <c r="J50" s="80">
        <v>0</v>
      </c>
      <c r="K50" s="80">
        <v>0</v>
      </c>
      <c r="L50" s="81">
        <v>0</v>
      </c>
      <c r="M50" s="81">
        <v>0</v>
      </c>
      <c r="N50" s="52">
        <v>0</v>
      </c>
      <c r="O50" s="52">
        <v>0</v>
      </c>
      <c r="P50" s="52">
        <v>0</v>
      </c>
      <c r="Q50" s="52">
        <v>0</v>
      </c>
      <c r="R50" s="52">
        <v>0</v>
      </c>
      <c r="S50" s="52">
        <v>0</v>
      </c>
      <c r="T50" s="52">
        <v>0</v>
      </c>
      <c r="U50" s="82">
        <f t="shared" si="3"/>
        <v>11225.81</v>
      </c>
      <c r="V50" s="54" t="s">
        <v>64</v>
      </c>
    </row>
    <row r="51" spans="1:22" ht="38.25" x14ac:dyDescent="0.25">
      <c r="A51" s="44">
        <v>16</v>
      </c>
      <c r="B51" s="45">
        <v>2484611920101</v>
      </c>
      <c r="C51" s="46" t="s">
        <v>65</v>
      </c>
      <c r="D51" s="47" t="s">
        <v>28</v>
      </c>
      <c r="E51" s="47" t="s">
        <v>60</v>
      </c>
      <c r="F51" s="55">
        <v>12000</v>
      </c>
      <c r="G51" s="49">
        <v>44564</v>
      </c>
      <c r="H51" s="49">
        <v>44592</v>
      </c>
      <c r="I51" s="79">
        <f>ROUND((F51/31*29),2)</f>
        <v>11225.81</v>
      </c>
      <c r="J51" s="56">
        <v>0</v>
      </c>
      <c r="K51" s="80">
        <v>0</v>
      </c>
      <c r="L51" s="81">
        <v>0</v>
      </c>
      <c r="M51" s="81">
        <v>0</v>
      </c>
      <c r="N51" s="52">
        <v>0</v>
      </c>
      <c r="O51" s="52">
        <v>0</v>
      </c>
      <c r="P51" s="52">
        <v>0</v>
      </c>
      <c r="Q51" s="52">
        <v>0</v>
      </c>
      <c r="R51" s="52">
        <v>0</v>
      </c>
      <c r="S51" s="52">
        <v>0</v>
      </c>
      <c r="T51" s="52">
        <v>0</v>
      </c>
      <c r="U51" s="82">
        <f t="shared" si="3"/>
        <v>11225.81</v>
      </c>
      <c r="V51" s="54" t="s">
        <v>64</v>
      </c>
    </row>
    <row r="52" spans="1:22" ht="51.75" thickBot="1" x14ac:dyDescent="0.3">
      <c r="A52" s="44">
        <v>32</v>
      </c>
      <c r="B52" s="45">
        <v>1749801401413</v>
      </c>
      <c r="C52" s="46" t="s">
        <v>92</v>
      </c>
      <c r="D52" s="47" t="s">
        <v>28</v>
      </c>
      <c r="E52" s="47" t="s">
        <v>57</v>
      </c>
      <c r="F52" s="48">
        <v>10000</v>
      </c>
      <c r="G52" s="49">
        <v>44564</v>
      </c>
      <c r="H52" s="49">
        <v>44620</v>
      </c>
      <c r="I52" s="79">
        <f>ROUND((F52/31*29),2)</f>
        <v>9354.84</v>
      </c>
      <c r="J52" s="51">
        <v>10000</v>
      </c>
      <c r="K52" s="51">
        <v>0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0</v>
      </c>
      <c r="S52" s="52">
        <v>0</v>
      </c>
      <c r="T52" s="52">
        <v>0</v>
      </c>
      <c r="U52" s="82">
        <f t="shared" si="3"/>
        <v>19354.84</v>
      </c>
      <c r="V52" s="54" t="s">
        <v>131</v>
      </c>
    </row>
    <row r="53" spans="1:22" ht="15.75" thickBot="1" x14ac:dyDescent="0.3">
      <c r="A53" s="24"/>
      <c r="B53" s="24"/>
      <c r="C53" s="24"/>
      <c r="D53" s="24"/>
      <c r="E53" s="24"/>
      <c r="F53" s="28">
        <f>SUM(F2:F52)</f>
        <v>829900</v>
      </c>
      <c r="G53" s="26" t="s">
        <v>130</v>
      </c>
      <c r="H53" s="27"/>
      <c r="I53" s="25">
        <f t="shared" ref="I53:U53" si="5">SUM(I2:I52)</f>
        <v>639179.08999999985</v>
      </c>
      <c r="J53" s="25">
        <f t="shared" si="5"/>
        <v>770328.57000000007</v>
      </c>
      <c r="K53" s="25">
        <f t="shared" si="5"/>
        <v>790093.55</v>
      </c>
      <c r="L53" s="25">
        <f t="shared" si="5"/>
        <v>42000</v>
      </c>
      <c r="M53" s="25">
        <f t="shared" si="5"/>
        <v>34741.94</v>
      </c>
      <c r="N53" s="25">
        <f t="shared" si="5"/>
        <v>6000</v>
      </c>
      <c r="O53" s="25">
        <f t="shared" si="5"/>
        <v>0</v>
      </c>
      <c r="P53" s="25">
        <f t="shared" si="5"/>
        <v>0</v>
      </c>
      <c r="Q53" s="25">
        <f t="shared" si="5"/>
        <v>0</v>
      </c>
      <c r="R53" s="25">
        <f t="shared" si="5"/>
        <v>0</v>
      </c>
      <c r="S53" s="25">
        <f t="shared" si="5"/>
        <v>0</v>
      </c>
      <c r="T53" s="25">
        <f t="shared" si="5"/>
        <v>0</v>
      </c>
      <c r="U53" s="25">
        <f t="shared" si="5"/>
        <v>2282343.1500000018</v>
      </c>
      <c r="V53" s="12"/>
    </row>
  </sheetData>
  <autoFilter ref="A1:V53" xr:uid="{00000000-0009-0000-0000-000002000000}">
    <sortState ref="A2:V53">
      <sortCondition sortBy="cellColor" ref="A2:A53" dxfId="2"/>
      <sortCondition sortBy="cellColor" ref="B2:B53" dxfId="1"/>
      <sortCondition sortBy="cellColor" ref="C2:C53" dxfId="0"/>
    </sortState>
  </autoFilter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32"/>
  <sheetViews>
    <sheetView tabSelected="1" topLeftCell="A37" zoomScale="120" zoomScaleNormal="120" zoomScaleSheetLayoutView="100" workbookViewId="0">
      <selection activeCell="L13" sqref="L13"/>
    </sheetView>
  </sheetViews>
  <sheetFormatPr baseColWidth="10" defaultRowHeight="15" x14ac:dyDescent="0.25"/>
  <cols>
    <col min="1" max="1" width="3.85546875" style="87" bestFit="1" customWidth="1"/>
    <col min="2" max="2" width="14.42578125" style="87" customWidth="1"/>
    <col min="3" max="3" width="20.5703125" style="87" customWidth="1"/>
    <col min="4" max="4" width="12" style="87" customWidth="1"/>
    <col min="5" max="5" width="26.28515625" style="87" customWidth="1"/>
    <col min="6" max="6" width="13.140625" style="87" customWidth="1"/>
    <col min="7" max="7" width="13.5703125" style="87" customWidth="1"/>
    <col min="8" max="8" width="11.42578125" style="87"/>
    <col min="9" max="9" width="13" style="95" customWidth="1"/>
    <col min="10" max="10" width="11.85546875" style="87" bestFit="1" customWidth="1"/>
    <col min="11" max="16384" width="11.42578125" style="87"/>
  </cols>
  <sheetData>
    <row r="2" spans="1:9" ht="15.75" x14ac:dyDescent="0.25">
      <c r="B2" s="90" t="s">
        <v>146</v>
      </c>
    </row>
    <row r="3" spans="1:9" ht="21" x14ac:dyDescent="0.25">
      <c r="A3" s="106" t="s">
        <v>147</v>
      </c>
      <c r="B3" s="107"/>
      <c r="C3" s="107"/>
      <c r="D3" s="107"/>
      <c r="E3" s="107"/>
      <c r="F3" s="107"/>
      <c r="G3" s="107"/>
      <c r="H3" s="107"/>
      <c r="I3" s="108"/>
    </row>
    <row r="4" spans="1:9" ht="21" x14ac:dyDescent="0.25">
      <c r="A4" s="106" t="s">
        <v>148</v>
      </c>
      <c r="B4" s="107"/>
      <c r="C4" s="107"/>
      <c r="D4" s="107"/>
      <c r="E4" s="107"/>
      <c r="F4" s="107"/>
      <c r="G4" s="107"/>
      <c r="H4" s="107"/>
      <c r="I4" s="108"/>
    </row>
    <row r="5" spans="1:9" ht="21" x14ac:dyDescent="0.25">
      <c r="A5" s="106" t="s">
        <v>149</v>
      </c>
      <c r="B5" s="107"/>
      <c r="C5" s="107"/>
      <c r="D5" s="107"/>
      <c r="E5" s="107"/>
      <c r="F5" s="107"/>
      <c r="G5" s="107"/>
      <c r="H5" s="107"/>
      <c r="I5" s="108"/>
    </row>
    <row r="6" spans="1:9" ht="21" x14ac:dyDescent="0.25">
      <c r="A6" s="109" t="s">
        <v>173</v>
      </c>
      <c r="B6" s="110"/>
      <c r="C6" s="110"/>
      <c r="D6" s="110"/>
      <c r="E6" s="110"/>
      <c r="F6" s="110"/>
      <c r="G6" s="110"/>
      <c r="H6" s="110"/>
      <c r="I6" s="111"/>
    </row>
    <row r="7" spans="1:9" ht="25.5" x14ac:dyDescent="0.25">
      <c r="A7" s="89" t="s">
        <v>4</v>
      </c>
      <c r="B7" s="89" t="s">
        <v>5</v>
      </c>
      <c r="C7" s="89" t="s">
        <v>6</v>
      </c>
      <c r="D7" s="89" t="s">
        <v>7</v>
      </c>
      <c r="E7" s="89" t="s">
        <v>9</v>
      </c>
      <c r="F7" s="89" t="s">
        <v>10</v>
      </c>
      <c r="G7" s="89" t="s">
        <v>11</v>
      </c>
      <c r="H7" s="89" t="s">
        <v>12</v>
      </c>
      <c r="I7" s="89" t="s">
        <v>137</v>
      </c>
    </row>
    <row r="8" spans="1:9" ht="27" customHeight="1" x14ac:dyDescent="0.25">
      <c r="A8" s="88">
        <v>1</v>
      </c>
      <c r="B8" s="96">
        <v>1919683820301</v>
      </c>
      <c r="C8" s="91" t="s">
        <v>143</v>
      </c>
      <c r="D8" s="99" t="s">
        <v>28</v>
      </c>
      <c r="E8" s="97" t="s">
        <v>30</v>
      </c>
      <c r="F8" s="92">
        <v>30000</v>
      </c>
      <c r="G8" s="98">
        <v>45659</v>
      </c>
      <c r="H8" s="98">
        <v>46022</v>
      </c>
      <c r="I8" s="92">
        <v>359032.26</v>
      </c>
    </row>
    <row r="9" spans="1:9" ht="27" customHeight="1" x14ac:dyDescent="0.25">
      <c r="A9" s="88">
        <v>2</v>
      </c>
      <c r="B9" s="96">
        <v>1937083020101</v>
      </c>
      <c r="C9" s="99" t="s">
        <v>33</v>
      </c>
      <c r="D9" s="99" t="s">
        <v>28</v>
      </c>
      <c r="E9" s="97" t="s">
        <v>30</v>
      </c>
      <c r="F9" s="93">
        <v>30000</v>
      </c>
      <c r="G9" s="98">
        <v>45659</v>
      </c>
      <c r="H9" s="98">
        <v>46022</v>
      </c>
      <c r="I9" s="93">
        <v>359032.26</v>
      </c>
    </row>
    <row r="10" spans="1:9" ht="27" customHeight="1" x14ac:dyDescent="0.25">
      <c r="A10" s="88">
        <v>3</v>
      </c>
      <c r="B10" s="96">
        <v>2616998220409</v>
      </c>
      <c r="C10" s="99" t="s">
        <v>32</v>
      </c>
      <c r="D10" s="99" t="s">
        <v>28</v>
      </c>
      <c r="E10" s="97" t="s">
        <v>30</v>
      </c>
      <c r="F10" s="93">
        <v>30000</v>
      </c>
      <c r="G10" s="98">
        <v>45659</v>
      </c>
      <c r="H10" s="98">
        <v>46022</v>
      </c>
      <c r="I10" s="93">
        <v>359032.26</v>
      </c>
    </row>
    <row r="11" spans="1:9" ht="27" customHeight="1" x14ac:dyDescent="0.25">
      <c r="A11" s="88">
        <v>4</v>
      </c>
      <c r="B11" s="96">
        <v>1689619380101</v>
      </c>
      <c r="C11" s="99" t="s">
        <v>138</v>
      </c>
      <c r="D11" s="99" t="s">
        <v>28</v>
      </c>
      <c r="E11" s="97" t="s">
        <v>30</v>
      </c>
      <c r="F11" s="93">
        <v>30000</v>
      </c>
      <c r="G11" s="98">
        <v>45659</v>
      </c>
      <c r="H11" s="98">
        <v>46022</v>
      </c>
      <c r="I11" s="93">
        <v>359032.26</v>
      </c>
    </row>
    <row r="12" spans="1:9" ht="27" customHeight="1" x14ac:dyDescent="0.25">
      <c r="A12" s="88">
        <v>5</v>
      </c>
      <c r="B12" s="96">
        <v>1595332520101</v>
      </c>
      <c r="C12" s="99" t="s">
        <v>152</v>
      </c>
      <c r="D12" s="99" t="s">
        <v>28</v>
      </c>
      <c r="E12" s="97" t="s">
        <v>30</v>
      </c>
      <c r="F12" s="92">
        <v>30000</v>
      </c>
      <c r="G12" s="98">
        <v>45659</v>
      </c>
      <c r="H12" s="98">
        <v>46022</v>
      </c>
      <c r="I12" s="92">
        <v>359032.26</v>
      </c>
    </row>
    <row r="13" spans="1:9" ht="27" customHeight="1" x14ac:dyDescent="0.25">
      <c r="A13" s="88">
        <v>6</v>
      </c>
      <c r="B13" s="96">
        <v>2513346351601</v>
      </c>
      <c r="C13" s="99" t="s">
        <v>154</v>
      </c>
      <c r="D13" s="99" t="s">
        <v>28</v>
      </c>
      <c r="E13" s="97" t="s">
        <v>139</v>
      </c>
      <c r="F13" s="92">
        <v>30000</v>
      </c>
      <c r="G13" s="98">
        <v>45659</v>
      </c>
      <c r="H13" s="98">
        <v>46022</v>
      </c>
      <c r="I13" s="92">
        <v>359032.26</v>
      </c>
    </row>
    <row r="14" spans="1:9" ht="51" x14ac:dyDescent="0.25">
      <c r="A14" s="88">
        <v>7</v>
      </c>
      <c r="B14" s="96">
        <v>1999184810901</v>
      </c>
      <c r="C14" s="99" t="s">
        <v>155</v>
      </c>
      <c r="D14" s="99" t="s">
        <v>28</v>
      </c>
      <c r="E14" s="99" t="s">
        <v>82</v>
      </c>
      <c r="F14" s="93">
        <v>25000</v>
      </c>
      <c r="G14" s="98">
        <v>45659</v>
      </c>
      <c r="H14" s="98">
        <v>46022</v>
      </c>
      <c r="I14" s="93">
        <v>299193.55</v>
      </c>
    </row>
    <row r="15" spans="1:9" ht="51" x14ac:dyDescent="0.25">
      <c r="A15" s="88">
        <v>8</v>
      </c>
      <c r="B15" s="96">
        <v>2540510812212</v>
      </c>
      <c r="C15" s="99" t="s">
        <v>156</v>
      </c>
      <c r="D15" s="99" t="s">
        <v>28</v>
      </c>
      <c r="E15" s="99" t="s">
        <v>82</v>
      </c>
      <c r="F15" s="92">
        <v>15000</v>
      </c>
      <c r="G15" s="98">
        <v>45659</v>
      </c>
      <c r="H15" s="98">
        <v>46022</v>
      </c>
      <c r="I15" s="92">
        <v>179516.13</v>
      </c>
    </row>
    <row r="16" spans="1:9" ht="51" x14ac:dyDescent="0.25">
      <c r="A16" s="88">
        <v>9</v>
      </c>
      <c r="B16" s="96">
        <v>2452593840101</v>
      </c>
      <c r="C16" s="99" t="s">
        <v>157</v>
      </c>
      <c r="D16" s="99" t="s">
        <v>28</v>
      </c>
      <c r="E16" s="99" t="s">
        <v>82</v>
      </c>
      <c r="F16" s="93">
        <v>22000</v>
      </c>
      <c r="G16" s="98">
        <v>45659</v>
      </c>
      <c r="H16" s="98">
        <v>46022</v>
      </c>
      <c r="I16" s="93">
        <v>263290.32</v>
      </c>
    </row>
    <row r="17" spans="1:9" ht="27" customHeight="1" x14ac:dyDescent="0.25">
      <c r="A17" s="88">
        <v>10</v>
      </c>
      <c r="B17" s="96">
        <v>2108319791008</v>
      </c>
      <c r="C17" s="99" t="s">
        <v>140</v>
      </c>
      <c r="D17" s="99" t="s">
        <v>153</v>
      </c>
      <c r="E17" s="99" t="s">
        <v>158</v>
      </c>
      <c r="F17" s="92">
        <v>10000</v>
      </c>
      <c r="G17" s="98">
        <v>45659</v>
      </c>
      <c r="H17" s="98">
        <v>46022</v>
      </c>
      <c r="I17" s="92">
        <v>119677.42</v>
      </c>
    </row>
    <row r="18" spans="1:9" ht="27" customHeight="1" x14ac:dyDescent="0.25">
      <c r="A18" s="88">
        <v>11</v>
      </c>
      <c r="B18" s="96">
        <v>3182384971505</v>
      </c>
      <c r="C18" s="99" t="s">
        <v>141</v>
      </c>
      <c r="D18" s="99" t="s">
        <v>153</v>
      </c>
      <c r="E18" s="99" t="s">
        <v>158</v>
      </c>
      <c r="F18" s="92">
        <v>9000</v>
      </c>
      <c r="G18" s="98">
        <v>45659</v>
      </c>
      <c r="H18" s="98">
        <v>46022</v>
      </c>
      <c r="I18" s="92">
        <v>107709.68</v>
      </c>
    </row>
    <row r="19" spans="1:9" ht="27" customHeight="1" x14ac:dyDescent="0.25">
      <c r="A19" s="88">
        <v>12</v>
      </c>
      <c r="B19" s="96">
        <v>2308097070101</v>
      </c>
      <c r="C19" s="99" t="s">
        <v>159</v>
      </c>
      <c r="D19" s="99" t="s">
        <v>28</v>
      </c>
      <c r="E19" s="99" t="s">
        <v>168</v>
      </c>
      <c r="F19" s="92">
        <v>16000</v>
      </c>
      <c r="G19" s="98">
        <v>45659</v>
      </c>
      <c r="H19" s="98">
        <v>46022</v>
      </c>
      <c r="I19" s="92">
        <v>191483.87</v>
      </c>
    </row>
    <row r="20" spans="1:9" ht="27" customHeight="1" x14ac:dyDescent="0.25">
      <c r="A20" s="88">
        <v>13</v>
      </c>
      <c r="B20" s="96">
        <v>2334033960301</v>
      </c>
      <c r="C20" s="99" t="s">
        <v>160</v>
      </c>
      <c r="D20" s="99" t="s">
        <v>28</v>
      </c>
      <c r="E20" s="99" t="s">
        <v>168</v>
      </c>
      <c r="F20" s="92">
        <v>14000</v>
      </c>
      <c r="G20" s="98">
        <v>45659</v>
      </c>
      <c r="H20" s="98">
        <v>46022</v>
      </c>
      <c r="I20" s="92">
        <v>167548.39000000001</v>
      </c>
    </row>
    <row r="21" spans="1:9" ht="27" customHeight="1" x14ac:dyDescent="0.25">
      <c r="A21" s="88">
        <v>14</v>
      </c>
      <c r="B21" s="96">
        <v>2589882740101</v>
      </c>
      <c r="C21" s="99" t="s">
        <v>161</v>
      </c>
      <c r="D21" s="99" t="s">
        <v>28</v>
      </c>
      <c r="E21" s="99" t="s">
        <v>151</v>
      </c>
      <c r="F21" s="92">
        <v>27000</v>
      </c>
      <c r="G21" s="98">
        <v>45659</v>
      </c>
      <c r="H21" s="98">
        <v>46022</v>
      </c>
      <c r="I21" s="92">
        <v>323129.03000000003</v>
      </c>
    </row>
    <row r="22" spans="1:9" ht="27" customHeight="1" x14ac:dyDescent="0.25">
      <c r="A22" s="88">
        <v>15</v>
      </c>
      <c r="B22" s="96">
        <v>2278658470101</v>
      </c>
      <c r="C22" s="99" t="s">
        <v>150</v>
      </c>
      <c r="D22" s="99" t="s">
        <v>153</v>
      </c>
      <c r="E22" s="99" t="s">
        <v>151</v>
      </c>
      <c r="F22" s="94">
        <v>12000</v>
      </c>
      <c r="G22" s="98">
        <v>45659</v>
      </c>
      <c r="H22" s="98">
        <v>46022</v>
      </c>
      <c r="I22" s="94">
        <v>143612.9</v>
      </c>
    </row>
    <row r="23" spans="1:9" ht="27" customHeight="1" x14ac:dyDescent="0.25">
      <c r="A23" s="88">
        <v>16</v>
      </c>
      <c r="B23" s="96">
        <v>2489509160101</v>
      </c>
      <c r="C23" s="99" t="s">
        <v>162</v>
      </c>
      <c r="D23" s="99" t="s">
        <v>28</v>
      </c>
      <c r="E23" s="99" t="s">
        <v>135</v>
      </c>
      <c r="F23" s="92">
        <v>27000</v>
      </c>
      <c r="G23" s="98">
        <v>45659</v>
      </c>
      <c r="H23" s="98">
        <v>46022</v>
      </c>
      <c r="I23" s="92">
        <v>323129.03000000003</v>
      </c>
    </row>
    <row r="24" spans="1:9" ht="27" customHeight="1" x14ac:dyDescent="0.25">
      <c r="A24" s="88">
        <v>17</v>
      </c>
      <c r="B24" s="96">
        <v>1760070080101</v>
      </c>
      <c r="C24" s="99" t="s">
        <v>145</v>
      </c>
      <c r="D24" s="99" t="s">
        <v>28</v>
      </c>
      <c r="E24" s="99" t="s">
        <v>135</v>
      </c>
      <c r="F24" s="92">
        <v>24000</v>
      </c>
      <c r="G24" s="98">
        <v>45659</v>
      </c>
      <c r="H24" s="98">
        <v>46022</v>
      </c>
      <c r="I24" s="92">
        <v>287225.81</v>
      </c>
    </row>
    <row r="25" spans="1:9" ht="27" customHeight="1" x14ac:dyDescent="0.25">
      <c r="A25" s="88">
        <v>18</v>
      </c>
      <c r="B25" s="96">
        <v>1835637351301</v>
      </c>
      <c r="C25" s="99" t="s">
        <v>144</v>
      </c>
      <c r="D25" s="99" t="s">
        <v>28</v>
      </c>
      <c r="E25" s="99" t="s">
        <v>135</v>
      </c>
      <c r="F25" s="93">
        <v>27000</v>
      </c>
      <c r="G25" s="98">
        <v>45663</v>
      </c>
      <c r="H25" s="98">
        <v>46022</v>
      </c>
      <c r="I25" s="93">
        <v>319645.15999999997</v>
      </c>
    </row>
    <row r="26" spans="1:9" ht="27" customHeight="1" x14ac:dyDescent="0.25">
      <c r="A26" s="88">
        <v>19</v>
      </c>
      <c r="B26" s="96">
        <v>1843094410101</v>
      </c>
      <c r="C26" s="99" t="s">
        <v>163</v>
      </c>
      <c r="D26" s="99" t="s">
        <v>28</v>
      </c>
      <c r="E26" s="99" t="s">
        <v>135</v>
      </c>
      <c r="F26" s="92">
        <v>30000</v>
      </c>
      <c r="G26" s="98">
        <v>45663</v>
      </c>
      <c r="H26" s="98">
        <v>46022</v>
      </c>
      <c r="I26" s="92">
        <v>355161.29</v>
      </c>
    </row>
    <row r="27" spans="1:9" ht="27" customHeight="1" x14ac:dyDescent="0.25">
      <c r="A27" s="88">
        <v>20</v>
      </c>
      <c r="B27" s="96">
        <v>1968308180101</v>
      </c>
      <c r="C27" s="99" t="s">
        <v>164</v>
      </c>
      <c r="D27" s="99" t="s">
        <v>28</v>
      </c>
      <c r="E27" s="99" t="s">
        <v>30</v>
      </c>
      <c r="F27" s="92">
        <v>30000</v>
      </c>
      <c r="G27" s="98">
        <v>45663</v>
      </c>
      <c r="H27" s="98">
        <v>46022</v>
      </c>
      <c r="I27" s="92">
        <v>355161.29</v>
      </c>
    </row>
    <row r="28" spans="1:9" ht="27" customHeight="1" x14ac:dyDescent="0.25">
      <c r="A28" s="88">
        <v>21</v>
      </c>
      <c r="B28" s="96">
        <v>1844863430304</v>
      </c>
      <c r="C28" s="99" t="s">
        <v>165</v>
      </c>
      <c r="D28" s="99" t="s">
        <v>28</v>
      </c>
      <c r="E28" s="99" t="s">
        <v>166</v>
      </c>
      <c r="F28" s="92">
        <v>27000</v>
      </c>
      <c r="G28" s="98">
        <v>45670</v>
      </c>
      <c r="H28" s="98">
        <v>46022</v>
      </c>
      <c r="I28" s="92">
        <v>313548.39</v>
      </c>
    </row>
    <row r="29" spans="1:9" ht="27" customHeight="1" x14ac:dyDescent="0.25">
      <c r="A29" s="88">
        <v>22</v>
      </c>
      <c r="B29" s="96">
        <v>1574601771213</v>
      </c>
      <c r="C29" s="99" t="s">
        <v>167</v>
      </c>
      <c r="D29" s="99" t="s">
        <v>28</v>
      </c>
      <c r="E29" s="99" t="s">
        <v>142</v>
      </c>
      <c r="F29" s="92">
        <v>18000</v>
      </c>
      <c r="G29" s="98">
        <v>45670</v>
      </c>
      <c r="H29" s="98">
        <v>46022</v>
      </c>
      <c r="I29" s="92">
        <v>209032.26</v>
      </c>
    </row>
    <row r="30" spans="1:9" ht="25.5" x14ac:dyDescent="0.25">
      <c r="A30" s="88">
        <v>23</v>
      </c>
      <c r="B30" s="96">
        <v>2252834920101</v>
      </c>
      <c r="C30" s="99" t="s">
        <v>169</v>
      </c>
      <c r="D30" s="99" t="s">
        <v>153</v>
      </c>
      <c r="E30" s="99" t="s">
        <v>168</v>
      </c>
      <c r="F30" s="92">
        <v>10000</v>
      </c>
      <c r="G30" s="98">
        <v>45726</v>
      </c>
      <c r="H30" s="98">
        <v>46022</v>
      </c>
      <c r="I30" s="92">
        <v>97096.77</v>
      </c>
    </row>
    <row r="31" spans="1:9" ht="25.5" x14ac:dyDescent="0.25">
      <c r="A31" s="88">
        <v>24</v>
      </c>
      <c r="B31" s="96">
        <v>2502778240101</v>
      </c>
      <c r="C31" s="99" t="s">
        <v>170</v>
      </c>
      <c r="D31" s="99" t="s">
        <v>28</v>
      </c>
      <c r="E31" s="99" t="s">
        <v>30</v>
      </c>
      <c r="F31" s="92">
        <v>30000</v>
      </c>
      <c r="G31" s="98">
        <v>45733</v>
      </c>
      <c r="H31" s="98">
        <v>46022</v>
      </c>
      <c r="I31" s="92">
        <v>284516.13</v>
      </c>
    </row>
    <row r="32" spans="1:9" ht="25.5" x14ac:dyDescent="0.25">
      <c r="A32" s="88">
        <v>25</v>
      </c>
      <c r="B32" s="96">
        <v>2304955400914</v>
      </c>
      <c r="C32" s="99" t="s">
        <v>171</v>
      </c>
      <c r="D32" s="99" t="s">
        <v>28</v>
      </c>
      <c r="E32" s="99" t="s">
        <v>172</v>
      </c>
      <c r="F32" s="92">
        <v>27000</v>
      </c>
      <c r="G32" s="98">
        <v>45790</v>
      </c>
      <c r="H32" s="98">
        <v>46022</v>
      </c>
      <c r="I32" s="92">
        <v>205548.39</v>
      </c>
    </row>
  </sheetData>
  <autoFilter ref="A2:I32" xr:uid="{7BD5BF37-4688-4D86-A653-367D3A625923}"/>
  <mergeCells count="4">
    <mergeCell ref="A3:I3"/>
    <mergeCell ref="A4:I4"/>
    <mergeCell ref="A5:I5"/>
    <mergeCell ref="A6:I6"/>
  </mergeCells>
  <printOptions horizontalCentered="1" verticalCentered="1"/>
  <pageMargins left="0.31496062992125984" right="0.23622047244094491" top="0.43307086614173229" bottom="0.55118110236220474" header="0.31496062992125984" footer="0.31496062992125984"/>
  <pageSetup orientation="landscape" r:id="rId1"/>
  <headerFooter scaleWithDoc="0" alignWithMargins="0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X CONTRATAR CUADRO ORGINAL</vt:lpstr>
      <vt:lpstr>1RA. MODIF </vt:lpstr>
      <vt:lpstr>2DA. MODIF</vt:lpstr>
      <vt:lpstr>CUADRO NO. 1</vt:lpstr>
      <vt:lpstr>'CUADRO NO.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Hilmer Armando Juárez Jacinto</dc:creator>
  <cp:lastModifiedBy>Silvia Janeth Alvarez Bonilla</cp:lastModifiedBy>
  <cp:lastPrinted>2025-07-30T17:57:17Z</cp:lastPrinted>
  <dcterms:created xsi:type="dcterms:W3CDTF">2022-03-01T02:59:57Z</dcterms:created>
  <dcterms:modified xsi:type="dcterms:W3CDTF">2025-08-28T17:52:32Z</dcterms:modified>
</cp:coreProperties>
</file>