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7 JUlIO IAFF 2022\"/>
    </mc:Choice>
  </mc:AlternateContent>
  <bookViews>
    <workbookView xWindow="0" yWindow="0" windowWidth="28800" windowHeight="12435" activeTab="3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H51" i="1" l="1"/>
  <c r="E9" i="12" l="1"/>
  <c r="L21" i="1"/>
  <c r="S68" i="11" l="1"/>
  <c r="L65" i="11" l="1"/>
  <c r="I19" i="1"/>
  <c r="E38" i="12" l="1"/>
  <c r="E10" i="12"/>
  <c r="L30" i="1" l="1"/>
  <c r="X58" i="1" l="1"/>
  <c r="S19" i="1" l="1"/>
  <c r="K21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K19" i="1" l="1"/>
  <c r="G65" i="11" s="1"/>
  <c r="I43" i="1" l="1"/>
  <c r="C40" i="12" l="1"/>
  <c r="C35" i="12"/>
  <c r="C11" i="12"/>
  <c r="C6" i="12"/>
  <c r="C44" i="12" l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S67" i="11" s="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S71" i="1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K30" i="1"/>
  <c r="G68" i="11" s="1"/>
  <c r="M68" i="11" s="1"/>
  <c r="G67" i="11" l="1"/>
  <c r="M67" i="11" s="1"/>
  <c r="O67" i="11" s="1"/>
  <c r="J19" i="1"/>
  <c r="F19" i="1"/>
  <c r="M21" i="1" l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O71" i="11" s="1"/>
  <c r="K32" i="1"/>
  <c r="C79" i="11" l="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<sst xmlns="http://schemas.openxmlformats.org/spreadsheetml/2006/main" count="413" uniqueCount="181">
  <si>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</si>
  <si>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</si>
  <si>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</si>
  <si>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</si>
  <si>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</si>
  <si>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</si>
  <si>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</si>
  <si>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</si>
  <si>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</si>
  <si>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</si>
  <si>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</si>
  <si>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</si>
  <si>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</si>
  <si>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</si>
  <si>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</si>
  <si>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</si>
  <si>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</si>
  <si>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</si>
  <si>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</si>
  <si>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</si>
  <si>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</si>
  <si>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</si>
  <si>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</si>
  <si>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</si>
  <si>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</si>
  <si>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</si>
  <si>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</si>
  <si>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</si>
  <si>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</si>
  <si>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</si>
  <si>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</si>
  <si>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</si>
  <si>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</si>
  <si>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</si>
  <si>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</si>
  <si>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</si>
  <si>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</si>
  <si>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</si>
  <si>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</si>
  <si>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</si>
  <si>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</si>
  <si>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</si>
  <si>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</si>
  <si>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</si>
  <si>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</si>
  <si>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</si>
  <si>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</si>
  <si>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</si>
  <si>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</si>
  <si>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</si>
  <si>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</si>
  <si>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</si>
  <si>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</si>
  <si>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</si>
  <si>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</si>
  <si>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</si>
  <si>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</si>
  <si>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</si>
  <si>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</si>
  <si>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</si>
  <si>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</si>
  <si>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</si>
  <si>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</si>
  <si>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</si>
  <si>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</si>
  <si>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</si>
  <si>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</si>
  <si>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</si>
  <si>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</si>
  <si>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</si>
  <si>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</si>
  <si>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</si>
  <si>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</si>
  <si>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</si>
  <si>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</si>
  <si>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</si>
  <si>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</si>
  <si>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</si>
  <si>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</si>
  <si>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</si>
  <si>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</si>
  <si>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</si>
  <si>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</si>
  <si>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</si>
  <si>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</si>
  <si>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</si>
  <si>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</si>
  <si>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</si>
  <si>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</si>
  <si>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</si>
  <si>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</si>
  <si>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</si>
  <si>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</si>
  <si>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</si>
  <si>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</si>
  <si>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</si>
  <si>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</si>
  <si>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</si>
  <si>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</si>
  <si>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</si>
  <si>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</si>
  <si>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</si>
  <si>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</si>
  <si>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</si>
  <si>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</si>
  <si>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</si>
  <si>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</si>
  <si>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</si>
  <si>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</si>
  <si>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</si>
  <si>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</si>
  <si>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</si>
  <si>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</si>
  <si>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</si>
  <si>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</si>
  <si>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</si>
  <si>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</si>
  <si>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</si>
  <si>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</si>
  <si>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</si>
  <si>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</si>
  <si>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</si>
  <si>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</si>
  <si>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</si>
  <si>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</si>
  <si>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</si>
  <si>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</si>
  <si>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</si>
  <si>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</si>
  <si>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</si>
  <si>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</si>
  <si>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</si>
  <si>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</si>
  <si>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</si>
  <si>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</si>
  <si>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</si>
  <si>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</si>
  <si>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</si>
  <si>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</si>
  <si>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</si>
  <si>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</si>
  <si>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</si>
  <si>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</si>
  <si>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</si>
  <si>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</si>
  <si>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</si>
  <si>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</si>
  <si>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</si>
  <si>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</si>
  <si>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</si>
  <si>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</si>
  <si>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</si>
  <si>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</si>
  <si>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</si>
  <si>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</si>
  <si>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</si>
  <si>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</si>
  <si>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</si>
  <si>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</si>
  <si>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</si>
  <si>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</si>
  <si>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</si>
  <si>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</si>
  <si>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</si>
  <si>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</si>
  <si>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</si>
  <si>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</si>
  <si>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</si>
  <si>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</si>
  <si>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</si>
  <si>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</si>
  <si>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</si>
  <si>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</si>
  <si>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</si>
  <si>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</si>
  <si>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</si>
  <si>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</si>
  <si>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</si>
  <si>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>JULIO</t>
  </si>
  <si>
    <t>En el mes de julio 2022 se realizo el pago de la estimación No. 1 de los trabajos de rehabilitación de centro educativo del Municipio y departamento de Jalapa. En el mes de Agosto, se realizará el pago de las etimaciones 2 y 3 del referido centro.</t>
  </si>
  <si>
    <t xml:space="preserve">A partir de la recepción de ofertas  (11 de julio 2022) se encuentra en evaluación.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</si>
</sst>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zoomScale="50" zoomScaleNormal="75" zoomScaleSheetLayoutView="50" zoomScalePageLayoutView="55" workbookViewId="0">
      <selection activeCell="C9" sqref="C9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2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7" t="s">
        <v>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8" t="s">
        <v>20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9" t="s">
        <v>1</v>
      </c>
      <c r="B6" s="489"/>
      <c r="C6" s="81">
        <v>2022</v>
      </c>
      <c r="D6" s="16"/>
      <c r="E6" s="494" t="s">
        <v>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24"/>
    </row>
    <row r="7" spans="1:17" ht="18.75" customHeight="1" x14ac:dyDescent="0.35">
      <c r="A7" s="59"/>
      <c r="B7" s="59" t="s">
        <v>18</v>
      </c>
      <c r="C7" s="81" t="s">
        <v>178</v>
      </c>
      <c r="D7" s="16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24"/>
    </row>
    <row r="8" spans="1:17" ht="23.25" x14ac:dyDescent="0.35">
      <c r="A8" s="489" t="s">
        <v>3</v>
      </c>
      <c r="B8" s="489"/>
      <c r="C8" s="81">
        <v>11130008</v>
      </c>
      <c r="D8" s="16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24"/>
    </row>
    <row r="9" spans="1:17" ht="23.25" x14ac:dyDescent="0.35">
      <c r="A9" s="489" t="s">
        <v>2</v>
      </c>
      <c r="B9" s="489"/>
      <c r="C9" s="81" t="s">
        <v>87</v>
      </c>
      <c r="D9" s="16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24"/>
    </row>
    <row r="10" spans="1:17" s="5" customFormat="1" ht="24.75" customHeight="1" x14ac:dyDescent="0.3">
      <c r="A10" s="490" t="s">
        <v>4</v>
      </c>
      <c r="B10" s="490"/>
      <c r="C10" s="81" t="s">
        <v>99</v>
      </c>
      <c r="D10" s="9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4"/>
    </row>
    <row r="12" spans="1:17" s="5" customFormat="1" ht="21" customHeight="1" x14ac:dyDescent="0.3">
      <c r="A12" s="60"/>
      <c r="B12" s="60"/>
      <c r="C12" s="82"/>
      <c r="D12" s="9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24"/>
    </row>
    <row r="13" spans="1:17" s="5" customFormat="1" ht="21" customHeight="1" x14ac:dyDescent="0.3">
      <c r="A13" s="26"/>
      <c r="B13" s="26"/>
      <c r="C13" s="11"/>
      <c r="D13" s="9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8" t="s">
        <v>21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1" t="s">
        <v>19</v>
      </c>
      <c r="C17" s="495"/>
      <c r="D17" s="496"/>
      <c r="E17" s="58" t="s">
        <v>23</v>
      </c>
      <c r="F17" s="491" t="s">
        <v>24</v>
      </c>
      <c r="G17" s="492"/>
      <c r="H17" s="492"/>
      <c r="I17" s="493"/>
      <c r="J17" s="491" t="s">
        <v>25</v>
      </c>
      <c r="K17" s="492"/>
      <c r="L17" s="492"/>
      <c r="M17" s="493"/>
      <c r="N17" s="491" t="s">
        <v>26</v>
      </c>
      <c r="O17" s="492"/>
      <c r="P17" s="493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5" t="s">
        <v>162</v>
      </c>
      <c r="O18" s="516"/>
      <c r="P18" s="517"/>
    </row>
    <row r="19" spans="1:26" ht="39.75" customHeight="1" x14ac:dyDescent="0.3">
      <c r="A19" s="453" t="s">
        <v>101</v>
      </c>
      <c r="B19" s="469" t="s">
        <v>125</v>
      </c>
      <c r="C19" s="470"/>
      <c r="D19" s="471"/>
      <c r="E19" s="241" t="s">
        <v>105</v>
      </c>
      <c r="F19" s="61">
        <f>2850+2571+2025+311+312</f>
        <v>8069</v>
      </c>
      <c r="G19" s="61">
        <v>4773</v>
      </c>
      <c r="H19" s="61">
        <v>300.42</v>
      </c>
      <c r="I19" s="427">
        <f>H19/G19</f>
        <v>6.2941546197360157E-2</v>
      </c>
      <c r="J19" s="161">
        <f>52065867+1266036</f>
        <v>53331903</v>
      </c>
      <c r="K19" s="161">
        <f>30605634+1266036</f>
        <v>31871670</v>
      </c>
      <c r="L19" s="156">
        <v>0</v>
      </c>
      <c r="M19" s="219">
        <f>L19/K19</f>
        <v>0</v>
      </c>
      <c r="N19" s="432"/>
      <c r="O19" s="433"/>
      <c r="P19" s="434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3"/>
      <c r="B20" s="466" t="s">
        <v>106</v>
      </c>
      <c r="C20" s="467"/>
      <c r="D20" s="46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4681500</v>
      </c>
      <c r="L20" s="156">
        <v>0</v>
      </c>
      <c r="M20" s="219">
        <f>L20/K20</f>
        <v>0</v>
      </c>
      <c r="N20" s="435"/>
      <c r="O20" s="436"/>
      <c r="P20" s="437"/>
    </row>
    <row r="21" spans="1:26" ht="39.75" customHeight="1" x14ac:dyDescent="0.3">
      <c r="A21" s="453"/>
      <c r="B21" s="469" t="s">
        <v>102</v>
      </c>
      <c r="C21" s="470"/>
      <c r="D21" s="471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12311195+521000</f>
        <v>12832195</v>
      </c>
      <c r="L21" s="156">
        <f>340030.04+109035+340030.04+15380+15380+872500+32002+872500+544048.07+1618696.9+18606+476636.49+16622+15380+845000</f>
        <v>6131846.54</v>
      </c>
      <c r="M21" s="219">
        <f>L21/K21</f>
        <v>0.47784860968836584</v>
      </c>
      <c r="N21" s="435"/>
      <c r="O21" s="436"/>
      <c r="P21" s="437"/>
    </row>
    <row r="22" spans="1:26" ht="39.75" hidden="1" customHeight="1" x14ac:dyDescent="0.3">
      <c r="A22" s="453"/>
      <c r="B22" s="454"/>
      <c r="C22" s="455"/>
      <c r="D22" s="456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7"/>
      <c r="C23" s="458"/>
      <c r="D23" s="459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60"/>
      <c r="B25" s="454" t="s">
        <v>89</v>
      </c>
      <c r="C25" s="455"/>
      <c r="D25" s="456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1"/>
      <c r="B26" s="454" t="s">
        <v>98</v>
      </c>
      <c r="C26" s="455"/>
      <c r="D26" s="456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1"/>
      <c r="B27" s="454" t="s">
        <v>96</v>
      </c>
      <c r="C27" s="455"/>
      <c r="D27" s="456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2"/>
      <c r="B28" s="463"/>
      <c r="C28" s="464"/>
      <c r="D28" s="465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63" t="s">
        <v>108</v>
      </c>
      <c r="C30" s="464"/>
      <c r="D30" s="465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150000+138759</f>
        <v>288759</v>
      </c>
      <c r="L30" s="158">
        <f>76160+11334.38+11334.38</f>
        <v>98828.760000000009</v>
      </c>
      <c r="M30" s="219">
        <f>L30/K30</f>
        <v>0.34225343625653232</v>
      </c>
      <c r="N30" s="435"/>
      <c r="O30" s="436"/>
      <c r="P30" s="437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v>575646.28</v>
      </c>
      <c r="M31" s="219">
        <f>L31/K31</f>
        <v>0.18655918662067231</v>
      </c>
      <c r="N31" s="435"/>
      <c r="O31" s="436"/>
      <c r="P31" s="437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300.42</v>
      </c>
      <c r="I32" s="427">
        <f>H32/G32</f>
        <v>6.2718162839248442E-2</v>
      </c>
      <c r="J32" s="162">
        <f>SUM(J19:J31)</f>
        <v>73900000</v>
      </c>
      <c r="K32" s="162">
        <f>SUM(K19:K31)</f>
        <v>52759720</v>
      </c>
      <c r="L32" s="224">
        <f>SUM(L19:L31)</f>
        <v>6806321.5800000001</v>
      </c>
      <c r="M32" s="221">
        <f>L32/K32</f>
        <v>0.12900602163923539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16" ht="21" x14ac:dyDescent="0.35">
      <c r="A34" s="488" t="s">
        <v>27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8" t="s">
        <v>17</v>
      </c>
      <c r="J36" s="449"/>
      <c r="K36" s="449"/>
      <c r="L36" s="449"/>
      <c r="M36" s="449"/>
      <c r="N36" s="449"/>
      <c r="O36" s="449"/>
      <c r="P36" s="450"/>
    </row>
    <row r="37" spans="1:16" ht="60" customHeight="1" x14ac:dyDescent="0.3">
      <c r="A37" s="451" t="s">
        <v>28</v>
      </c>
      <c r="B37" s="451"/>
      <c r="C37" s="451" t="s">
        <v>29</v>
      </c>
      <c r="D37" s="451"/>
      <c r="E37" s="451"/>
      <c r="F37" s="451"/>
      <c r="G37" s="451" t="s">
        <v>49</v>
      </c>
      <c r="H37" s="451"/>
      <c r="I37" s="451" t="s">
        <v>50</v>
      </c>
      <c r="J37" s="451"/>
      <c r="K37" s="451" t="s">
        <v>51</v>
      </c>
      <c r="L37" s="451" t="s">
        <v>52</v>
      </c>
      <c r="M37" s="451" t="s">
        <v>53</v>
      </c>
      <c r="N37" s="451"/>
      <c r="O37" s="451"/>
      <c r="P37" s="451" t="s">
        <v>54</v>
      </c>
    </row>
    <row r="38" spans="1:16" ht="46.5" customHeight="1" thickBot="1" x14ac:dyDescent="0.3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2"/>
      <c r="L38" s="452"/>
      <c r="M38" s="451"/>
      <c r="N38" s="451"/>
      <c r="O38" s="451"/>
      <c r="P38" s="451"/>
    </row>
    <row r="39" spans="1:16" ht="46.5" customHeight="1" thickTop="1" thickBot="1" x14ac:dyDescent="0.4">
      <c r="A39" s="532" t="s">
        <v>101</v>
      </c>
      <c r="B39" s="533"/>
      <c r="C39" s="529" t="s">
        <v>104</v>
      </c>
      <c r="D39" s="530"/>
      <c r="E39" s="530"/>
      <c r="F39" s="531"/>
      <c r="G39" s="438">
        <v>4773</v>
      </c>
      <c r="H39" s="439"/>
      <c r="I39" s="444">
        <v>4773</v>
      </c>
      <c r="J39" s="445"/>
      <c r="K39" s="226">
        <v>4773</v>
      </c>
      <c r="L39" s="226">
        <v>300.42</v>
      </c>
      <c r="M39" s="438" t="s">
        <v>97</v>
      </c>
      <c r="N39" s="524"/>
      <c r="O39" s="439"/>
      <c r="P39" s="113"/>
    </row>
    <row r="40" spans="1:16" ht="45" customHeight="1" thickTop="1" thickBot="1" x14ac:dyDescent="0.4">
      <c r="A40" s="534"/>
      <c r="B40" s="535"/>
      <c r="C40" s="529" t="s">
        <v>106</v>
      </c>
      <c r="D40" s="530"/>
      <c r="E40" s="530"/>
      <c r="F40" s="531"/>
      <c r="G40" s="440">
        <v>12</v>
      </c>
      <c r="H40" s="441"/>
      <c r="I40" s="446">
        <v>12</v>
      </c>
      <c r="J40" s="447"/>
      <c r="K40" s="227">
        <v>12</v>
      </c>
      <c r="L40" s="227">
        <v>0</v>
      </c>
      <c r="M40" s="442" t="s">
        <v>97</v>
      </c>
      <c r="N40" s="525"/>
      <c r="O40" s="443"/>
      <c r="P40" s="114"/>
    </row>
    <row r="41" spans="1:16" ht="57" customHeight="1" thickTop="1" thickBot="1" x14ac:dyDescent="0.4">
      <c r="A41" s="534"/>
      <c r="B41" s="535"/>
      <c r="C41" s="529" t="s">
        <v>102</v>
      </c>
      <c r="D41" s="530"/>
      <c r="E41" s="530"/>
      <c r="F41" s="531"/>
      <c r="G41" s="442">
        <v>5</v>
      </c>
      <c r="H41" s="443"/>
      <c r="I41" s="446">
        <v>5</v>
      </c>
      <c r="J41" s="447"/>
      <c r="K41" s="227">
        <v>5</v>
      </c>
      <c r="L41" s="227">
        <v>0</v>
      </c>
      <c r="M41" s="442" t="s">
        <v>97</v>
      </c>
      <c r="N41" s="525"/>
      <c r="O41" s="443"/>
      <c r="P41" s="114"/>
    </row>
    <row r="42" spans="1:16" ht="36" hidden="1" customHeight="1" thickTop="1" thickBot="1" x14ac:dyDescent="0.4">
      <c r="A42" s="420"/>
      <c r="B42" s="421"/>
      <c r="C42" s="526"/>
      <c r="D42" s="527"/>
      <c r="E42" s="527"/>
      <c r="F42" s="528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30">
        <f>SUM(G39:H42)</f>
        <v>4790</v>
      </c>
      <c r="H43" s="431"/>
      <c r="I43" s="430">
        <f>SUM(I39:J42)</f>
        <v>4790</v>
      </c>
      <c r="J43" s="431"/>
      <c r="K43" s="408">
        <f>SUM(K39:K42)</f>
        <v>4790</v>
      </c>
      <c r="L43" s="411">
        <f>SUM(L39:L42)</f>
        <v>300.42</v>
      </c>
      <c r="M43" s="110"/>
      <c r="N43" s="111"/>
      <c r="O43" s="112"/>
      <c r="P43" s="115"/>
    </row>
    <row r="44" spans="1:16" ht="36" customHeight="1" x14ac:dyDescent="0.35">
      <c r="A44" s="477"/>
      <c r="B44" s="477"/>
      <c r="C44" s="477"/>
      <c r="D44" s="118"/>
      <c r="E44" s="104"/>
      <c r="F44" s="484"/>
      <c r="G44" s="484"/>
      <c r="H44" s="49"/>
      <c r="I44" s="104"/>
      <c r="J44" s="49"/>
      <c r="K44" s="116"/>
      <c r="L44" s="484"/>
      <c r="M44" s="484"/>
      <c r="N44" s="484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502" t="s">
        <v>30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5" t="s">
        <v>33</v>
      </c>
      <c r="J48" s="506"/>
      <c r="K48" s="506"/>
      <c r="L48" s="506"/>
      <c r="M48" s="506"/>
      <c r="N48" s="506"/>
      <c r="O48" s="506"/>
      <c r="P48" s="507"/>
    </row>
    <row r="49" spans="1:24" ht="31.5" customHeight="1" x14ac:dyDescent="0.35">
      <c r="A49" s="509" t="s">
        <v>31</v>
      </c>
      <c r="B49" s="492"/>
      <c r="C49" s="492"/>
      <c r="D49" s="492"/>
      <c r="E49" s="493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5" t="s">
        <v>175</v>
      </c>
      <c r="B50" s="475"/>
      <c r="C50" s="475"/>
      <c r="D50" s="475" t="s">
        <v>176</v>
      </c>
      <c r="E50" s="475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5">
        <v>4.19E-2</v>
      </c>
      <c r="B51" s="492"/>
      <c r="C51" s="493"/>
      <c r="D51" s="485">
        <v>0.1021</v>
      </c>
      <c r="E51" s="486"/>
      <c r="F51" s="478" t="s">
        <v>12</v>
      </c>
      <c r="G51" s="479"/>
      <c r="H51" s="423">
        <f>A55-A51</f>
        <v>2.0800000000000006E-2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80" t="s">
        <v>13</v>
      </c>
      <c r="G52" s="481"/>
      <c r="H52" s="395"/>
      <c r="I52" s="508" t="s">
        <v>34</v>
      </c>
      <c r="J52" s="506"/>
      <c r="K52" s="506"/>
      <c r="L52" s="506"/>
      <c r="M52" s="506"/>
      <c r="N52" s="506"/>
      <c r="O52" s="506"/>
      <c r="P52" s="507"/>
    </row>
    <row r="53" spans="1:24" ht="33" customHeight="1" x14ac:dyDescent="0.3">
      <c r="A53" s="476" t="s">
        <v>32</v>
      </c>
      <c r="B53" s="476"/>
      <c r="C53" s="476"/>
      <c r="D53" s="476"/>
      <c r="E53" s="491"/>
      <c r="F53" s="482"/>
      <c r="G53" s="483"/>
      <c r="H53" s="396">
        <f>D55-D51</f>
        <v>2.6906021639235389E-2</v>
      </c>
      <c r="I53" s="518" t="s">
        <v>179</v>
      </c>
      <c r="J53" s="519"/>
      <c r="K53" s="519"/>
      <c r="L53" s="519"/>
      <c r="M53" s="519"/>
      <c r="N53" s="519"/>
      <c r="O53" s="519"/>
      <c r="P53" s="520"/>
    </row>
    <row r="54" spans="1:24" ht="56.25" customHeight="1" x14ac:dyDescent="0.35">
      <c r="A54" s="472" t="s">
        <v>175</v>
      </c>
      <c r="B54" s="473"/>
      <c r="C54" s="474"/>
      <c r="D54" s="475" t="s">
        <v>176</v>
      </c>
      <c r="E54" s="475"/>
      <c r="F54" s="42"/>
      <c r="G54" s="42"/>
      <c r="H54" s="43"/>
      <c r="I54" s="518"/>
      <c r="J54" s="519"/>
      <c r="K54" s="519"/>
      <c r="L54" s="519"/>
      <c r="M54" s="519"/>
      <c r="N54" s="519"/>
      <c r="O54" s="519"/>
      <c r="P54" s="520"/>
    </row>
    <row r="55" spans="1:24" ht="56.25" customHeight="1" x14ac:dyDescent="0.35">
      <c r="A55" s="512">
        <v>6.2700000000000006E-2</v>
      </c>
      <c r="B55" s="513"/>
      <c r="C55" s="514"/>
      <c r="D55" s="485">
        <f>M32</f>
        <v>0.12900602163923539</v>
      </c>
      <c r="E55" s="486"/>
      <c r="F55" s="53"/>
      <c r="G55" s="53"/>
      <c r="H55" s="54"/>
      <c r="I55" s="521"/>
      <c r="J55" s="522"/>
      <c r="K55" s="522"/>
      <c r="L55" s="522"/>
      <c r="M55" s="522"/>
      <c r="N55" s="522"/>
      <c r="O55" s="522"/>
      <c r="P55" s="523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6" t="s">
        <v>61</v>
      </c>
      <c r="B57" s="476"/>
      <c r="C57" s="476"/>
      <c r="D57" s="476"/>
      <c r="E57" s="476"/>
      <c r="F57" s="476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2" t="s">
        <v>173</v>
      </c>
      <c r="B58" s="473"/>
      <c r="C58" s="474"/>
      <c r="D58" s="475" t="s">
        <v>174</v>
      </c>
      <c r="E58" s="475"/>
      <c r="F58" s="475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5">
        <f>D59/X58</f>
        <v>0.21141757704723116</v>
      </c>
      <c r="B59" s="511"/>
      <c r="C59" s="486"/>
      <c r="D59" s="510">
        <f>'IAFF (2)'!G80</f>
        <v>38534776.269999996</v>
      </c>
      <c r="E59" s="511"/>
      <c r="F59" s="486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38534776.269999996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9" t="s">
        <v>14</v>
      </c>
      <c r="C62" s="500"/>
      <c r="D62" s="500"/>
      <c r="E62" s="500"/>
      <c r="F62" s="501"/>
      <c r="J62" s="499" t="s">
        <v>15</v>
      </c>
      <c r="K62" s="500"/>
      <c r="L62" s="500"/>
      <c r="M62" s="500"/>
      <c r="N62" s="500"/>
      <c r="O62" s="501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52" zoomScale="40" zoomScaleNormal="40" zoomScaleSheetLayoutView="40" workbookViewId="0">
      <selection activeCell="K66" sqref="K6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700" t="s">
        <v>45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233"/>
    </row>
    <row r="4" spans="1:23" s="1" customFormat="1" ht="26.25" x14ac:dyDescent="0.4">
      <c r="A4" s="701" t="s">
        <v>1</v>
      </c>
      <c r="B4" s="701"/>
      <c r="C4" s="81">
        <v>2022</v>
      </c>
      <c r="D4" s="16"/>
      <c r="G4" s="702" t="s">
        <v>6</v>
      </c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234"/>
    </row>
    <row r="5" spans="1:23" s="1" customFormat="1" ht="26.25" x14ac:dyDescent="0.4">
      <c r="A5" s="239"/>
      <c r="B5" s="239" t="s">
        <v>18</v>
      </c>
      <c r="C5" s="81" t="s">
        <v>178</v>
      </c>
      <c r="D5" s="16"/>
      <c r="E5" s="86"/>
      <c r="F5" s="86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234"/>
    </row>
    <row r="6" spans="1:23" s="1" customFormat="1" ht="26.25" x14ac:dyDescent="0.4">
      <c r="A6" s="701" t="s">
        <v>3</v>
      </c>
      <c r="B6" s="701"/>
      <c r="C6" s="81">
        <v>11130008</v>
      </c>
      <c r="D6" s="16"/>
      <c r="E6" s="86"/>
      <c r="F6" s="86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234"/>
    </row>
    <row r="7" spans="1:23" s="1" customFormat="1" ht="26.25" x14ac:dyDescent="0.4">
      <c r="A7" s="701" t="s">
        <v>2</v>
      </c>
      <c r="B7" s="701"/>
      <c r="C7" s="81" t="s">
        <v>87</v>
      </c>
      <c r="D7" s="16"/>
      <c r="E7" s="86"/>
      <c r="F7" s="86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234"/>
    </row>
    <row r="8" spans="1:23" s="5" customFormat="1" ht="26.25" x14ac:dyDescent="0.3">
      <c r="A8" s="703" t="s">
        <v>4</v>
      </c>
      <c r="B8" s="703"/>
      <c r="C8" s="81" t="s">
        <v>99</v>
      </c>
      <c r="D8" s="9"/>
      <c r="E8" s="86"/>
      <c r="F8" s="86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234"/>
    </row>
    <row r="10" spans="1:23" s="5" customFormat="1" ht="26.25" x14ac:dyDescent="0.4">
      <c r="A10" s="701" t="s">
        <v>38</v>
      </c>
      <c r="B10" s="701"/>
      <c r="C10" s="164">
        <v>43230</v>
      </c>
      <c r="D10" s="164"/>
      <c r="E10" s="86"/>
      <c r="F10" s="86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234"/>
    </row>
    <row r="11" spans="1:23" s="5" customFormat="1" ht="26.25" x14ac:dyDescent="0.4">
      <c r="A11" s="701" t="s">
        <v>39</v>
      </c>
      <c r="B11" s="701"/>
      <c r="C11" s="164">
        <v>44679</v>
      </c>
      <c r="D11" s="9"/>
      <c r="E11" s="86"/>
      <c r="F11" s="86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234"/>
    </row>
    <row r="13" spans="1:23" ht="21" x14ac:dyDescent="0.35">
      <c r="A13" s="488" t="s">
        <v>44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3"/>
    </row>
    <row r="14" spans="1:23" ht="21" x14ac:dyDescent="0.25">
      <c r="A14" s="704"/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704"/>
      <c r="V14" s="704"/>
      <c r="W14" s="238"/>
    </row>
    <row r="15" spans="1:23" ht="34.5" thickBot="1" x14ac:dyDescent="0.55000000000000004">
      <c r="A15" s="102" t="s">
        <v>37</v>
      </c>
      <c r="B15" s="638">
        <v>2018</v>
      </c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40"/>
      <c r="U15" s="641"/>
      <c r="V15" s="85"/>
      <c r="W15" s="85"/>
    </row>
    <row r="16" spans="1:23" ht="159" customHeight="1" thickBot="1" x14ac:dyDescent="0.3">
      <c r="A16" s="642" t="s">
        <v>40</v>
      </c>
      <c r="B16" s="645" t="s">
        <v>41</v>
      </c>
      <c r="C16" s="646"/>
      <c r="D16" s="647"/>
      <c r="E16" s="647" t="s">
        <v>42</v>
      </c>
      <c r="F16" s="654" t="s">
        <v>62</v>
      </c>
      <c r="G16" s="655"/>
      <c r="H16" s="656" t="s">
        <v>78</v>
      </c>
      <c r="I16" s="657"/>
      <c r="J16" s="658" t="s">
        <v>79</v>
      </c>
      <c r="K16" s="659"/>
      <c r="L16" s="660"/>
      <c r="M16" s="661" t="s">
        <v>80</v>
      </c>
      <c r="N16" s="662"/>
      <c r="O16" s="663"/>
      <c r="P16" s="664" t="s">
        <v>81</v>
      </c>
      <c r="Q16" s="665"/>
      <c r="R16" s="666" t="s">
        <v>82</v>
      </c>
      <c r="S16" s="667"/>
      <c r="T16" s="668" t="s">
        <v>83</v>
      </c>
      <c r="U16" s="669"/>
      <c r="V16" s="670"/>
    </row>
    <row r="17" spans="1:23" ht="30" customHeight="1" x14ac:dyDescent="0.25">
      <c r="A17" s="643"/>
      <c r="B17" s="648"/>
      <c r="C17" s="649"/>
      <c r="D17" s="650"/>
      <c r="E17" s="650"/>
      <c r="F17" s="572" t="s">
        <v>47</v>
      </c>
      <c r="G17" s="574" t="s">
        <v>46</v>
      </c>
      <c r="H17" s="576" t="s">
        <v>73</v>
      </c>
      <c r="I17" s="578" t="s">
        <v>74</v>
      </c>
      <c r="J17" s="580" t="s">
        <v>48</v>
      </c>
      <c r="K17" s="548" t="s">
        <v>36</v>
      </c>
      <c r="L17" s="582" t="s">
        <v>35</v>
      </c>
      <c r="M17" s="548" t="s">
        <v>48</v>
      </c>
      <c r="N17" s="548" t="s">
        <v>36</v>
      </c>
      <c r="O17" s="551" t="s">
        <v>35</v>
      </c>
      <c r="P17" s="553" t="s">
        <v>75</v>
      </c>
      <c r="Q17" s="555" t="s">
        <v>76</v>
      </c>
      <c r="R17" s="557" t="s">
        <v>77</v>
      </c>
      <c r="S17" s="545" t="s">
        <v>76</v>
      </c>
      <c r="T17" s="671"/>
      <c r="U17" s="672"/>
      <c r="V17" s="673"/>
    </row>
    <row r="18" spans="1:23" ht="66" customHeight="1" thickBot="1" x14ac:dyDescent="0.3">
      <c r="A18" s="644"/>
      <c r="B18" s="651"/>
      <c r="C18" s="652"/>
      <c r="D18" s="653"/>
      <c r="E18" s="653"/>
      <c r="F18" s="573"/>
      <c r="G18" s="575"/>
      <c r="H18" s="577"/>
      <c r="I18" s="579"/>
      <c r="J18" s="581"/>
      <c r="K18" s="550"/>
      <c r="L18" s="583"/>
      <c r="M18" s="549"/>
      <c r="N18" s="550"/>
      <c r="O18" s="552"/>
      <c r="P18" s="554"/>
      <c r="Q18" s="556"/>
      <c r="R18" s="558"/>
      <c r="S18" s="546"/>
      <c r="T18" s="674"/>
      <c r="U18" s="675"/>
      <c r="V18" s="676"/>
    </row>
    <row r="19" spans="1:23" s="259" customFormat="1" ht="75.75" customHeight="1" x14ac:dyDescent="0.35">
      <c r="A19" s="242" t="s">
        <v>110</v>
      </c>
      <c r="B19" s="696"/>
      <c r="C19" s="697"/>
      <c r="D19" s="698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689" t="s">
        <v>112</v>
      </c>
      <c r="C20" s="690"/>
      <c r="D20" s="691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689" t="s">
        <v>114</v>
      </c>
      <c r="C21" s="690"/>
      <c r="D21" s="691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689" t="s">
        <v>109</v>
      </c>
      <c r="C22" s="690"/>
      <c r="D22" s="691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692"/>
      <c r="B24" s="693"/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693"/>
      <c r="S24" s="693"/>
      <c r="T24" s="694"/>
      <c r="U24" s="694"/>
      <c r="V24" s="695"/>
      <c r="W24" s="101"/>
    </row>
    <row r="25" spans="1:23" ht="34.5" thickBot="1" x14ac:dyDescent="0.55000000000000004">
      <c r="A25" s="102" t="s">
        <v>37</v>
      </c>
      <c r="B25" s="638">
        <v>2019</v>
      </c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40"/>
      <c r="U25" s="641"/>
      <c r="V25" s="85"/>
      <c r="W25" s="85"/>
    </row>
    <row r="26" spans="1:23" ht="159" customHeight="1" thickBot="1" x14ac:dyDescent="0.3">
      <c r="A26" s="642" t="s">
        <v>40</v>
      </c>
      <c r="B26" s="645" t="s">
        <v>41</v>
      </c>
      <c r="C26" s="646"/>
      <c r="D26" s="647"/>
      <c r="E26" s="647" t="s">
        <v>42</v>
      </c>
      <c r="F26" s="654" t="s">
        <v>62</v>
      </c>
      <c r="G26" s="655"/>
      <c r="H26" s="656" t="s">
        <v>78</v>
      </c>
      <c r="I26" s="657"/>
      <c r="J26" s="658" t="s">
        <v>79</v>
      </c>
      <c r="K26" s="659"/>
      <c r="L26" s="660"/>
      <c r="M26" s="661" t="s">
        <v>80</v>
      </c>
      <c r="N26" s="662"/>
      <c r="O26" s="663"/>
      <c r="P26" s="664" t="s">
        <v>81</v>
      </c>
      <c r="Q26" s="665"/>
      <c r="R26" s="666" t="s">
        <v>82</v>
      </c>
      <c r="S26" s="667"/>
      <c r="T26" s="668" t="s">
        <v>83</v>
      </c>
      <c r="U26" s="669"/>
      <c r="V26" s="670"/>
      <c r="W26" s="98"/>
    </row>
    <row r="27" spans="1:23" ht="30" customHeight="1" x14ac:dyDescent="0.25">
      <c r="A27" s="643"/>
      <c r="B27" s="648"/>
      <c r="C27" s="649"/>
      <c r="D27" s="650"/>
      <c r="E27" s="650"/>
      <c r="F27" s="572" t="s">
        <v>47</v>
      </c>
      <c r="G27" s="574" t="s">
        <v>46</v>
      </c>
      <c r="H27" s="576" t="s">
        <v>73</v>
      </c>
      <c r="I27" s="578" t="s">
        <v>74</v>
      </c>
      <c r="J27" s="580" t="s">
        <v>48</v>
      </c>
      <c r="K27" s="548" t="s">
        <v>36</v>
      </c>
      <c r="L27" s="582" t="s">
        <v>35</v>
      </c>
      <c r="M27" s="548" t="s">
        <v>48</v>
      </c>
      <c r="N27" s="548" t="s">
        <v>36</v>
      </c>
      <c r="O27" s="551" t="s">
        <v>35</v>
      </c>
      <c r="P27" s="553" t="s">
        <v>75</v>
      </c>
      <c r="Q27" s="555" t="s">
        <v>76</v>
      </c>
      <c r="R27" s="557" t="s">
        <v>77</v>
      </c>
      <c r="S27" s="545" t="s">
        <v>76</v>
      </c>
      <c r="T27" s="671"/>
      <c r="U27" s="672"/>
      <c r="V27" s="673"/>
      <c r="W27" s="99"/>
    </row>
    <row r="28" spans="1:23" ht="66" customHeight="1" thickBot="1" x14ac:dyDescent="0.3">
      <c r="A28" s="644"/>
      <c r="B28" s="651"/>
      <c r="C28" s="652"/>
      <c r="D28" s="653"/>
      <c r="E28" s="653"/>
      <c r="F28" s="573"/>
      <c r="G28" s="575"/>
      <c r="H28" s="577"/>
      <c r="I28" s="579"/>
      <c r="J28" s="581"/>
      <c r="K28" s="550"/>
      <c r="L28" s="583"/>
      <c r="M28" s="549"/>
      <c r="N28" s="550"/>
      <c r="O28" s="552"/>
      <c r="P28" s="554"/>
      <c r="Q28" s="556"/>
      <c r="R28" s="558"/>
      <c r="S28" s="546"/>
      <c r="T28" s="674"/>
      <c r="U28" s="675"/>
      <c r="V28" s="676"/>
      <c r="W28" s="99"/>
    </row>
    <row r="29" spans="1:23" s="173" customFormat="1" ht="46.5" x14ac:dyDescent="0.25">
      <c r="A29" s="296" t="s">
        <v>115</v>
      </c>
      <c r="B29" s="686"/>
      <c r="C29" s="687"/>
      <c r="D29" s="688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7" t="s">
        <v>111</v>
      </c>
      <c r="B30" s="680" t="s">
        <v>116</v>
      </c>
      <c r="C30" s="681"/>
      <c r="D30" s="682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8"/>
      <c r="B31" s="680" t="s">
        <v>117</v>
      </c>
      <c r="C31" s="681"/>
      <c r="D31" s="682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9"/>
      <c r="B32" s="680" t="s">
        <v>106</v>
      </c>
      <c r="C32" s="681"/>
      <c r="D32" s="682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80" t="s">
        <v>118</v>
      </c>
      <c r="C33" s="681"/>
      <c r="D33" s="682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83"/>
      <c r="C34" s="684"/>
      <c r="D34" s="685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8">
        <v>2020</v>
      </c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40"/>
      <c r="U36" s="641"/>
      <c r="V36" s="85"/>
      <c r="W36" s="101"/>
    </row>
    <row r="37" spans="1:23" ht="95.25" customHeight="1" thickBot="1" x14ac:dyDescent="0.35">
      <c r="A37" s="642" t="s">
        <v>40</v>
      </c>
      <c r="B37" s="645" t="s">
        <v>41</v>
      </c>
      <c r="C37" s="646"/>
      <c r="D37" s="647"/>
      <c r="E37" s="647" t="s">
        <v>42</v>
      </c>
      <c r="F37" s="654" t="s">
        <v>62</v>
      </c>
      <c r="G37" s="655"/>
      <c r="H37" s="656" t="s">
        <v>78</v>
      </c>
      <c r="I37" s="657"/>
      <c r="J37" s="658" t="s">
        <v>79</v>
      </c>
      <c r="K37" s="659"/>
      <c r="L37" s="660"/>
      <c r="M37" s="661" t="s">
        <v>80</v>
      </c>
      <c r="N37" s="662"/>
      <c r="O37" s="663"/>
      <c r="P37" s="664" t="s">
        <v>81</v>
      </c>
      <c r="Q37" s="665"/>
      <c r="R37" s="666" t="s">
        <v>82</v>
      </c>
      <c r="S37" s="667"/>
      <c r="T37" s="668" t="s">
        <v>83</v>
      </c>
      <c r="U37" s="669"/>
      <c r="V37" s="670"/>
      <c r="W37" s="101"/>
    </row>
    <row r="38" spans="1:23" ht="18.75" x14ac:dyDescent="0.3">
      <c r="A38" s="643"/>
      <c r="B38" s="648"/>
      <c r="C38" s="649"/>
      <c r="D38" s="650"/>
      <c r="E38" s="650"/>
      <c r="F38" s="572" t="s">
        <v>47</v>
      </c>
      <c r="G38" s="574" t="s">
        <v>46</v>
      </c>
      <c r="H38" s="576" t="s">
        <v>73</v>
      </c>
      <c r="I38" s="578" t="s">
        <v>74</v>
      </c>
      <c r="J38" s="580" t="s">
        <v>48</v>
      </c>
      <c r="K38" s="548" t="s">
        <v>36</v>
      </c>
      <c r="L38" s="582" t="s">
        <v>35</v>
      </c>
      <c r="M38" s="548" t="s">
        <v>48</v>
      </c>
      <c r="N38" s="548" t="s">
        <v>36</v>
      </c>
      <c r="O38" s="551" t="s">
        <v>35</v>
      </c>
      <c r="P38" s="553" t="s">
        <v>75</v>
      </c>
      <c r="Q38" s="555" t="s">
        <v>76</v>
      </c>
      <c r="R38" s="557" t="s">
        <v>77</v>
      </c>
      <c r="S38" s="545" t="s">
        <v>76</v>
      </c>
      <c r="T38" s="671"/>
      <c r="U38" s="672"/>
      <c r="V38" s="673"/>
      <c r="W38" s="101"/>
    </row>
    <row r="39" spans="1:23" ht="50.25" customHeight="1" thickBot="1" x14ac:dyDescent="0.35">
      <c r="A39" s="644"/>
      <c r="B39" s="651"/>
      <c r="C39" s="652"/>
      <c r="D39" s="653"/>
      <c r="E39" s="653"/>
      <c r="F39" s="573"/>
      <c r="G39" s="575"/>
      <c r="H39" s="577"/>
      <c r="I39" s="579"/>
      <c r="J39" s="581"/>
      <c r="K39" s="550"/>
      <c r="L39" s="583"/>
      <c r="M39" s="549"/>
      <c r="N39" s="550"/>
      <c r="O39" s="552"/>
      <c r="P39" s="554"/>
      <c r="Q39" s="556"/>
      <c r="R39" s="558"/>
      <c r="S39" s="546"/>
      <c r="T39" s="674"/>
      <c r="U39" s="675"/>
      <c r="V39" s="676"/>
      <c r="W39" s="101"/>
    </row>
    <row r="40" spans="1:23" s="321" customFormat="1" ht="49.5" customHeight="1" x14ac:dyDescent="0.4">
      <c r="A40" s="304" t="s">
        <v>119</v>
      </c>
      <c r="B40" s="635"/>
      <c r="C40" s="636"/>
      <c r="D40" s="637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542" t="s">
        <v>111</v>
      </c>
      <c r="B41" s="536" t="s">
        <v>116</v>
      </c>
      <c r="C41" s="537"/>
      <c r="D41" s="538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543"/>
      <c r="B42" s="536" t="s">
        <v>117</v>
      </c>
      <c r="C42" s="537"/>
      <c r="D42" s="538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547"/>
      <c r="B43" s="536" t="s">
        <v>106</v>
      </c>
      <c r="C43" s="537"/>
      <c r="D43" s="538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536" t="s">
        <v>121</v>
      </c>
      <c r="C44" s="537"/>
      <c r="D44" s="538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536" t="s">
        <v>118</v>
      </c>
      <c r="C45" s="537"/>
      <c r="D45" s="538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536" t="s">
        <v>118</v>
      </c>
      <c r="C46" s="537"/>
      <c r="D46" s="538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590">
        <v>2021</v>
      </c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2"/>
      <c r="U49" s="593"/>
      <c r="V49" s="373"/>
      <c r="W49" s="320"/>
    </row>
    <row r="50" spans="1:23" s="321" customFormat="1" ht="99.75" customHeight="1" thickBot="1" x14ac:dyDescent="0.45">
      <c r="A50" s="594" t="s">
        <v>40</v>
      </c>
      <c r="B50" s="597" t="s">
        <v>41</v>
      </c>
      <c r="C50" s="598"/>
      <c r="D50" s="599"/>
      <c r="E50" s="599" t="s">
        <v>42</v>
      </c>
      <c r="F50" s="606" t="s">
        <v>62</v>
      </c>
      <c r="G50" s="607"/>
      <c r="H50" s="608" t="s">
        <v>78</v>
      </c>
      <c r="I50" s="609"/>
      <c r="J50" s="610" t="s">
        <v>79</v>
      </c>
      <c r="K50" s="611"/>
      <c r="L50" s="612"/>
      <c r="M50" s="613" t="s">
        <v>80</v>
      </c>
      <c r="N50" s="614"/>
      <c r="O50" s="615"/>
      <c r="P50" s="559" t="s">
        <v>81</v>
      </c>
      <c r="Q50" s="560"/>
      <c r="R50" s="561" t="s">
        <v>82</v>
      </c>
      <c r="S50" s="562"/>
      <c r="T50" s="563" t="s">
        <v>83</v>
      </c>
      <c r="U50" s="564"/>
      <c r="V50" s="565"/>
      <c r="W50" s="320"/>
    </row>
    <row r="51" spans="1:23" s="321" customFormat="1" ht="47.25" customHeight="1" x14ac:dyDescent="0.4">
      <c r="A51" s="595"/>
      <c r="B51" s="600"/>
      <c r="C51" s="601"/>
      <c r="D51" s="602"/>
      <c r="E51" s="602"/>
      <c r="F51" s="572" t="s">
        <v>47</v>
      </c>
      <c r="G51" s="574" t="s">
        <v>46</v>
      </c>
      <c r="H51" s="576" t="s">
        <v>73</v>
      </c>
      <c r="I51" s="578" t="s">
        <v>74</v>
      </c>
      <c r="J51" s="580" t="s">
        <v>48</v>
      </c>
      <c r="K51" s="548" t="s">
        <v>36</v>
      </c>
      <c r="L51" s="582" t="s">
        <v>35</v>
      </c>
      <c r="M51" s="548" t="s">
        <v>48</v>
      </c>
      <c r="N51" s="548" t="s">
        <v>36</v>
      </c>
      <c r="O51" s="551" t="s">
        <v>35</v>
      </c>
      <c r="P51" s="553" t="s">
        <v>75</v>
      </c>
      <c r="Q51" s="555" t="s">
        <v>76</v>
      </c>
      <c r="R51" s="557" t="s">
        <v>77</v>
      </c>
      <c r="S51" s="545" t="s">
        <v>76</v>
      </c>
      <c r="T51" s="566"/>
      <c r="U51" s="567"/>
      <c r="V51" s="568"/>
      <c r="W51" s="320"/>
    </row>
    <row r="52" spans="1:23" s="321" customFormat="1" ht="23.25" customHeight="1" thickBot="1" x14ac:dyDescent="0.45">
      <c r="A52" s="596"/>
      <c r="B52" s="603"/>
      <c r="C52" s="604"/>
      <c r="D52" s="605"/>
      <c r="E52" s="605"/>
      <c r="F52" s="573"/>
      <c r="G52" s="575"/>
      <c r="H52" s="577"/>
      <c r="I52" s="579"/>
      <c r="J52" s="581"/>
      <c r="K52" s="550"/>
      <c r="L52" s="583"/>
      <c r="M52" s="549"/>
      <c r="N52" s="550"/>
      <c r="O52" s="552"/>
      <c r="P52" s="554"/>
      <c r="Q52" s="556"/>
      <c r="R52" s="558"/>
      <c r="S52" s="546"/>
      <c r="T52" s="569"/>
      <c r="U52" s="570"/>
      <c r="V52" s="571"/>
    </row>
    <row r="53" spans="1:23" s="321" customFormat="1" ht="44.25" customHeight="1" x14ac:dyDescent="0.4">
      <c r="A53" s="542" t="s">
        <v>124</v>
      </c>
      <c r="B53" s="536" t="s">
        <v>116</v>
      </c>
      <c r="C53" s="537"/>
      <c r="D53" s="538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543"/>
      <c r="B54" s="536" t="s">
        <v>125</v>
      </c>
      <c r="C54" s="537"/>
      <c r="D54" s="538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547"/>
      <c r="B55" s="536" t="s">
        <v>106</v>
      </c>
      <c r="C55" s="537"/>
      <c r="D55" s="538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536" t="s">
        <v>121</v>
      </c>
      <c r="C56" s="537"/>
      <c r="D56" s="538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595" t="s">
        <v>107</v>
      </c>
      <c r="B57" s="536" t="s">
        <v>108</v>
      </c>
      <c r="C57" s="537"/>
      <c r="D57" s="538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595"/>
      <c r="B58" s="536" t="s">
        <v>126</v>
      </c>
      <c r="C58" s="537"/>
      <c r="D58" s="538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590">
        <v>2022</v>
      </c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2"/>
      <c r="U61" s="593"/>
      <c r="V61" s="373"/>
    </row>
    <row r="62" spans="1:23" s="321" customFormat="1" ht="27" thickBot="1" x14ac:dyDescent="0.45">
      <c r="A62" s="594" t="s">
        <v>40</v>
      </c>
      <c r="B62" s="597" t="s">
        <v>41</v>
      </c>
      <c r="C62" s="598"/>
      <c r="D62" s="599"/>
      <c r="E62" s="599" t="s">
        <v>42</v>
      </c>
      <c r="F62" s="606" t="s">
        <v>62</v>
      </c>
      <c r="G62" s="607"/>
      <c r="H62" s="608" t="s">
        <v>78</v>
      </c>
      <c r="I62" s="609"/>
      <c r="J62" s="610" t="s">
        <v>79</v>
      </c>
      <c r="K62" s="611"/>
      <c r="L62" s="612"/>
      <c r="M62" s="613" t="s">
        <v>80</v>
      </c>
      <c r="N62" s="614"/>
      <c r="O62" s="615"/>
      <c r="P62" s="559" t="s">
        <v>81</v>
      </c>
      <c r="Q62" s="560"/>
      <c r="R62" s="561" t="s">
        <v>82</v>
      </c>
      <c r="S62" s="562"/>
      <c r="T62" s="563" t="s">
        <v>83</v>
      </c>
      <c r="U62" s="564"/>
      <c r="V62" s="565"/>
    </row>
    <row r="63" spans="1:23" s="321" customFormat="1" ht="26.25" x14ac:dyDescent="0.4">
      <c r="A63" s="595"/>
      <c r="B63" s="600"/>
      <c r="C63" s="601"/>
      <c r="D63" s="602"/>
      <c r="E63" s="602"/>
      <c r="F63" s="572" t="s">
        <v>47</v>
      </c>
      <c r="G63" s="574" t="s">
        <v>46</v>
      </c>
      <c r="H63" s="576" t="s">
        <v>73</v>
      </c>
      <c r="I63" s="578" t="s">
        <v>74</v>
      </c>
      <c r="J63" s="580" t="s">
        <v>48</v>
      </c>
      <c r="K63" s="548" t="s">
        <v>36</v>
      </c>
      <c r="L63" s="582" t="s">
        <v>35</v>
      </c>
      <c r="M63" s="548" t="s">
        <v>48</v>
      </c>
      <c r="N63" s="548" t="s">
        <v>36</v>
      </c>
      <c r="O63" s="551" t="s">
        <v>35</v>
      </c>
      <c r="P63" s="553" t="s">
        <v>75</v>
      </c>
      <c r="Q63" s="555" t="s">
        <v>76</v>
      </c>
      <c r="R63" s="557" t="s">
        <v>77</v>
      </c>
      <c r="S63" s="545" t="s">
        <v>76</v>
      </c>
      <c r="T63" s="566"/>
      <c r="U63" s="567"/>
      <c r="V63" s="568"/>
    </row>
    <row r="64" spans="1:23" s="321" customFormat="1" ht="27" thickBot="1" x14ac:dyDescent="0.45">
      <c r="A64" s="596"/>
      <c r="B64" s="603"/>
      <c r="C64" s="604"/>
      <c r="D64" s="605"/>
      <c r="E64" s="605"/>
      <c r="F64" s="573"/>
      <c r="G64" s="575"/>
      <c r="H64" s="577"/>
      <c r="I64" s="579"/>
      <c r="J64" s="581"/>
      <c r="K64" s="550"/>
      <c r="L64" s="583"/>
      <c r="M64" s="549"/>
      <c r="N64" s="550"/>
      <c r="O64" s="552"/>
      <c r="P64" s="554"/>
      <c r="Q64" s="556"/>
      <c r="R64" s="558"/>
      <c r="S64" s="546"/>
      <c r="T64" s="569"/>
      <c r="U64" s="570"/>
      <c r="V64" s="571"/>
    </row>
    <row r="65" spans="1:22" s="321" customFormat="1" ht="90.75" customHeight="1" x14ac:dyDescent="0.4">
      <c r="A65" s="542" t="s">
        <v>124</v>
      </c>
      <c r="B65" s="536" t="str">
        <f>'IAFF (1)'!B19:D19</f>
        <v>Construcción, ampliación y mejoramiento de infraestructura educativa del ciclo diversificado</v>
      </c>
      <c r="C65" s="537"/>
      <c r="D65" s="538"/>
      <c r="E65" s="322" t="s">
        <v>105</v>
      </c>
      <c r="F65" s="323">
        <f>'IAFF (1)'!K39</f>
        <v>4773</v>
      </c>
      <c r="G65" s="324">
        <f>'IAFF (1)'!K19</f>
        <v>31871670</v>
      </c>
      <c r="H65" s="325">
        <v>44562</v>
      </c>
      <c r="I65" s="326">
        <v>44926</v>
      </c>
      <c r="J65" s="332">
        <f>F65</f>
        <v>4773</v>
      </c>
      <c r="K65" s="328">
        <v>300.42</v>
      </c>
      <c r="L65" s="329">
        <f>K65/J65</f>
        <v>6.2941546197360157E-2</v>
      </c>
      <c r="M65" s="330">
        <f>G65</f>
        <v>31871670</v>
      </c>
      <c r="N65" s="330">
        <f>'IAFF (1)'!L19</f>
        <v>0</v>
      </c>
      <c r="O65" s="331">
        <f t="shared" ref="O65:O67" si="14">N65/M65</f>
        <v>0</v>
      </c>
      <c r="P65" s="425">
        <f t="shared" ref="P65" si="15">K65</f>
        <v>300.42</v>
      </c>
      <c r="Q65" s="333">
        <f>L65</f>
        <v>6.2941546197360157E-2</v>
      </c>
      <c r="R65" s="334">
        <f t="shared" ref="R65:R71" si="16">N65</f>
        <v>0</v>
      </c>
      <c r="S65" s="335">
        <f t="shared" ref="S65:S69" si="17">O65</f>
        <v>0</v>
      </c>
      <c r="T65" s="336"/>
      <c r="U65" s="337"/>
      <c r="V65" s="338"/>
    </row>
    <row r="66" spans="1:22" s="321" customFormat="1" ht="86.25" customHeight="1" x14ac:dyDescent="0.4">
      <c r="A66" s="543"/>
      <c r="B66" s="536" t="str">
        <f>'IAFF (1)'!B20:D20</f>
        <v>Institutos tecnológicos dotados con equipamiento y mobiliario escolar</v>
      </c>
      <c r="C66" s="537"/>
      <c r="D66" s="538"/>
      <c r="E66" s="322" t="s">
        <v>103</v>
      </c>
      <c r="F66" s="323">
        <f>'IAFF (1)'!K40</f>
        <v>12</v>
      </c>
      <c r="G66" s="324">
        <f>'IAFF (1)'!K20</f>
        <v>4681500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4681500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547"/>
      <c r="B67" s="536" t="s">
        <v>102</v>
      </c>
      <c r="C67" s="537"/>
      <c r="D67" s="538"/>
      <c r="E67" s="322" t="s">
        <v>103</v>
      </c>
      <c r="F67" s="323">
        <f>'IAFF (1)'!K41</f>
        <v>5</v>
      </c>
      <c r="G67" s="324">
        <f>'IAFF (1)'!K21</f>
        <v>12832195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12832195</v>
      </c>
      <c r="N67" s="330">
        <f>'IAFF (1)'!L21</f>
        <v>6131846.54</v>
      </c>
      <c r="O67" s="331">
        <f t="shared" si="14"/>
        <v>0.47784860968836584</v>
      </c>
      <c r="P67" s="332">
        <f t="shared" ref="P67:P71" si="20">K67</f>
        <v>0</v>
      </c>
      <c r="Q67" s="333">
        <f t="shared" si="19"/>
        <v>0</v>
      </c>
      <c r="R67" s="334">
        <f t="shared" si="16"/>
        <v>6131846.54</v>
      </c>
      <c r="S67" s="335">
        <f>R67/M67</f>
        <v>0.47784860968836584</v>
      </c>
      <c r="T67" s="336"/>
      <c r="U67" s="337"/>
      <c r="V67" s="338"/>
    </row>
    <row r="68" spans="1:22" s="321" customFormat="1" ht="52.5" customHeight="1" x14ac:dyDescent="0.4">
      <c r="A68" s="542" t="s">
        <v>107</v>
      </c>
      <c r="B68" s="536" t="s">
        <v>108</v>
      </c>
      <c r="C68" s="537"/>
      <c r="D68" s="538"/>
      <c r="E68" s="322" t="s">
        <v>122</v>
      </c>
      <c r="F68" s="340"/>
      <c r="G68" s="341">
        <f>'IAFF (1)'!K30</f>
        <v>288759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288759</v>
      </c>
      <c r="N68" s="330">
        <f>'IAFF (1)'!L30</f>
        <v>98828.760000000009</v>
      </c>
      <c r="O68" s="331">
        <v>0</v>
      </c>
      <c r="P68" s="332">
        <f t="shared" si="20"/>
        <v>0</v>
      </c>
      <c r="Q68" s="333">
        <v>0</v>
      </c>
      <c r="R68" s="334">
        <f t="shared" si="16"/>
        <v>98828.760000000009</v>
      </c>
      <c r="S68" s="335">
        <f>R68/M68</f>
        <v>0.34225343625653232</v>
      </c>
      <c r="T68" s="336"/>
      <c r="U68" s="337"/>
      <c r="V68" s="338"/>
    </row>
    <row r="69" spans="1:22" s="321" customFormat="1" ht="26.25" customHeight="1" x14ac:dyDescent="0.4">
      <c r="A69" s="543"/>
      <c r="B69" s="536" t="s">
        <v>126</v>
      </c>
      <c r="C69" s="537"/>
      <c r="D69" s="538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575646.28</v>
      </c>
      <c r="O69" s="331">
        <f t="shared" ref="O69:O71" si="21">N69/M69</f>
        <v>0.18655918662067231</v>
      </c>
      <c r="P69" s="332">
        <f t="shared" si="20"/>
        <v>0</v>
      </c>
      <c r="Q69" s="333">
        <f t="shared" si="19"/>
        <v>0</v>
      </c>
      <c r="R69" s="334">
        <f t="shared" si="16"/>
        <v>575646.28</v>
      </c>
      <c r="S69" s="335">
        <f t="shared" si="17"/>
        <v>0.18655918662067231</v>
      </c>
      <c r="T69" s="336"/>
      <c r="U69" s="337"/>
      <c r="V69" s="338"/>
    </row>
    <row r="70" spans="1:22" s="321" customFormat="1" ht="26.25" hidden="1" customHeight="1" x14ac:dyDescent="0.4">
      <c r="A70" s="543"/>
      <c r="B70" s="539"/>
      <c r="C70" s="540"/>
      <c r="D70" s="541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544" t="s">
        <v>128</v>
      </c>
      <c r="B71" s="544"/>
      <c r="C71" s="544"/>
      <c r="D71" s="544"/>
      <c r="E71" s="544"/>
      <c r="F71" s="544"/>
      <c r="G71" s="398">
        <f>SUM(G65:G70)</f>
        <v>52759720</v>
      </c>
      <c r="H71" s="349"/>
      <c r="I71" s="350"/>
      <c r="J71" s="351">
        <f>SUM(J65:J70)</f>
        <v>4790</v>
      </c>
      <c r="K71" s="351">
        <f>SUM(K65:K70)</f>
        <v>300.42</v>
      </c>
      <c r="L71" s="353">
        <f>K71/J71</f>
        <v>6.2718162839248442E-2</v>
      </c>
      <c r="M71" s="354">
        <f>SUM(M65:M70)</f>
        <v>52759720</v>
      </c>
      <c r="N71" s="354">
        <f>SUM(N65:N70)</f>
        <v>6806321.5800000001</v>
      </c>
      <c r="O71" s="355">
        <f t="shared" si="21"/>
        <v>0.12900602163923539</v>
      </c>
      <c r="P71" s="424">
        <f t="shared" si="20"/>
        <v>300.42</v>
      </c>
      <c r="Q71" s="333">
        <f>P71/J71</f>
        <v>6.2718162839248442E-2</v>
      </c>
      <c r="R71" s="357">
        <f t="shared" si="16"/>
        <v>6806321.5800000001</v>
      </c>
      <c r="S71" s="358">
        <f>R71/M71</f>
        <v>0.12900602163923539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26" t="s">
        <v>63</v>
      </c>
      <c r="B73" s="627"/>
      <c r="C73" s="627"/>
      <c r="D73" s="627"/>
      <c r="E73" s="627"/>
      <c r="F73" s="627"/>
      <c r="G73" s="628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29" t="s">
        <v>67</v>
      </c>
      <c r="E74" s="630"/>
      <c r="F74" s="629" t="s">
        <v>68</v>
      </c>
      <c r="G74" s="630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31" t="str">
        <f>Q22</f>
        <v>N/A</v>
      </c>
      <c r="E75" s="632"/>
      <c r="F75" s="633">
        <f>R22</f>
        <v>5478204</v>
      </c>
      <c r="G75" s="634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16">
        <f>Q35</f>
        <v>2.3769907297361539E-4</v>
      </c>
      <c r="E76" s="617"/>
      <c r="F76" s="618">
        <f>R35</f>
        <v>17073615.789999999</v>
      </c>
      <c r="G76" s="619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16">
        <f>Q47</f>
        <v>1.9265445572743664E-2</v>
      </c>
      <c r="E77" s="617"/>
      <c r="F77" s="618">
        <f>R47</f>
        <v>3694137.6799999997</v>
      </c>
      <c r="G77" s="619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20">
        <f>Q59</f>
        <v>4.7173846623892448E-3</v>
      </c>
      <c r="E78" s="621"/>
      <c r="F78" s="618">
        <f>R59</f>
        <v>5482497.2199999997</v>
      </c>
      <c r="G78" s="619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6.2941546197360157E-2</v>
      </c>
      <c r="C79" s="397">
        <f>O71</f>
        <v>0.12900602163923539</v>
      </c>
      <c r="D79" s="622">
        <f>Q71</f>
        <v>6.2718162839248442E-2</v>
      </c>
      <c r="E79" s="623"/>
      <c r="F79" s="624">
        <f>R71</f>
        <v>6806321.5800000001</v>
      </c>
      <c r="G79" s="625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699" t="s">
        <v>172</v>
      </c>
      <c r="B80" s="699"/>
      <c r="C80" s="699"/>
      <c r="D80" s="699"/>
      <c r="E80" s="699"/>
      <c r="F80" s="699"/>
      <c r="G80" s="419">
        <f>SUM(F75:G79)</f>
        <v>38534776.269999996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584" t="s">
        <v>15</v>
      </c>
      <c r="J82" s="585"/>
      <c r="K82" s="585"/>
      <c r="L82" s="585"/>
      <c r="M82" s="586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587" t="s">
        <v>14</v>
      </c>
      <c r="B83" s="588"/>
      <c r="C83" s="588"/>
      <c r="D83" s="588"/>
      <c r="E83" s="589"/>
      <c r="F83" s="389"/>
      <c r="G83" s="390"/>
      <c r="H83" s="389"/>
      <c r="I83" s="587"/>
      <c r="J83" s="588"/>
      <c r="K83" s="588"/>
      <c r="L83" s="588"/>
      <c r="M83" s="589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topLeftCell="A10" zoomScale="55" zoomScaleNormal="75" zoomScaleSheetLayoutView="55" zoomScalePageLayoutView="55" workbookViewId="0">
      <selection activeCell="M28" sqref="M28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22" t="s">
        <v>85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4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5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7"/>
    </row>
    <row r="5" spans="1:17" ht="39.75" thickBot="1" x14ac:dyDescent="0.65">
      <c r="A5" s="728" t="s">
        <v>20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30"/>
    </row>
    <row r="6" spans="1:17" ht="8.25" customHeight="1" thickBot="1" x14ac:dyDescent="0.4">
      <c r="A6" s="731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3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4" t="s">
        <v>1</v>
      </c>
      <c r="B8" s="735"/>
      <c r="C8" s="736">
        <v>2022</v>
      </c>
      <c r="D8" s="737"/>
      <c r="E8" s="738" t="s">
        <v>6</v>
      </c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40"/>
      <c r="Q8" s="24"/>
    </row>
    <row r="9" spans="1:17" ht="18.75" customHeight="1" x14ac:dyDescent="0.35">
      <c r="A9" s="127"/>
      <c r="B9" s="128" t="s">
        <v>18</v>
      </c>
      <c r="C9" s="747" t="s">
        <v>178</v>
      </c>
      <c r="D9" s="748"/>
      <c r="E9" s="741"/>
      <c r="F9" s="742"/>
      <c r="G9" s="742"/>
      <c r="H9" s="742"/>
      <c r="I9" s="742"/>
      <c r="J9" s="742"/>
      <c r="K9" s="742"/>
      <c r="L9" s="742"/>
      <c r="M9" s="742"/>
      <c r="N9" s="742"/>
      <c r="O9" s="742"/>
      <c r="P9" s="743"/>
      <c r="Q9" s="24"/>
    </row>
    <row r="10" spans="1:17" ht="23.25" x14ac:dyDescent="0.35">
      <c r="A10" s="749" t="s">
        <v>3</v>
      </c>
      <c r="B10" s="750"/>
      <c r="C10" s="747" t="s">
        <v>91</v>
      </c>
      <c r="D10" s="748"/>
      <c r="E10" s="741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3"/>
      <c r="Q10" s="24"/>
    </row>
    <row r="11" spans="1:17" ht="23.25" x14ac:dyDescent="0.35">
      <c r="A11" s="749" t="s">
        <v>2</v>
      </c>
      <c r="B11" s="750"/>
      <c r="C11" s="747" t="s">
        <v>87</v>
      </c>
      <c r="D11" s="748"/>
      <c r="E11" s="741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3"/>
      <c r="Q11" s="24"/>
    </row>
    <row r="12" spans="1:17" s="5" customFormat="1" ht="24.75" customHeight="1" x14ac:dyDescent="0.3">
      <c r="A12" s="751" t="s">
        <v>4</v>
      </c>
      <c r="B12" s="752"/>
      <c r="C12" s="747" t="s">
        <v>99</v>
      </c>
      <c r="D12" s="748"/>
      <c r="E12" s="741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3"/>
      <c r="Q12" s="24"/>
    </row>
    <row r="13" spans="1:17" s="5" customFormat="1" ht="21" customHeight="1" thickBot="1" x14ac:dyDescent="0.35">
      <c r="A13" s="129"/>
      <c r="B13" s="130" t="s">
        <v>11</v>
      </c>
      <c r="C13" s="747" t="s">
        <v>100</v>
      </c>
      <c r="D13" s="748"/>
      <c r="E13" s="741"/>
      <c r="F13" s="742"/>
      <c r="G13" s="742"/>
      <c r="H13" s="742"/>
      <c r="I13" s="742"/>
      <c r="J13" s="742"/>
      <c r="K13" s="742"/>
      <c r="L13" s="742"/>
      <c r="M13" s="742"/>
      <c r="N13" s="742"/>
      <c r="O13" s="742"/>
      <c r="P13" s="743"/>
      <c r="Q13" s="24"/>
    </row>
    <row r="14" spans="1:17" s="5" customFormat="1" ht="21" customHeight="1" x14ac:dyDescent="0.3">
      <c r="A14" s="105"/>
      <c r="B14" s="105"/>
      <c r="C14" s="82"/>
      <c r="D14" s="9"/>
      <c r="E14" s="741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3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4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6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5"/>
      <c r="B17" s="726"/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7"/>
    </row>
    <row r="18" spans="1:16" ht="39.75" thickBot="1" x14ac:dyDescent="0.65">
      <c r="A18" s="728" t="s">
        <v>84</v>
      </c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30"/>
    </row>
    <row r="19" spans="1:16" ht="8.25" customHeight="1" x14ac:dyDescent="0.35">
      <c r="A19" s="754"/>
      <c r="B19" s="755"/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6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5" t="s">
        <v>56</v>
      </c>
      <c r="C21" s="757"/>
      <c r="D21" s="705" t="s">
        <v>57</v>
      </c>
      <c r="E21" s="706"/>
      <c r="F21" s="706"/>
      <c r="G21" s="706"/>
      <c r="H21" s="706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58" t="s">
        <v>60</v>
      </c>
      <c r="P21" s="759"/>
    </row>
    <row r="22" spans="1:16" ht="81" customHeight="1" x14ac:dyDescent="0.35">
      <c r="A22" s="766" t="s">
        <v>129</v>
      </c>
      <c r="B22" s="760" t="s">
        <v>102</v>
      </c>
      <c r="C22" s="761"/>
      <c r="D22" s="707" t="s">
        <v>166</v>
      </c>
      <c r="E22" s="708"/>
      <c r="F22" s="708"/>
      <c r="G22" s="708"/>
      <c r="H22" s="709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16"/>
      <c r="P22" s="716"/>
    </row>
    <row r="23" spans="1:16" ht="81" customHeight="1" x14ac:dyDescent="0.35">
      <c r="A23" s="767"/>
      <c r="B23" s="762"/>
      <c r="C23" s="763"/>
      <c r="D23" s="707" t="s">
        <v>167</v>
      </c>
      <c r="E23" s="708"/>
      <c r="F23" s="708"/>
      <c r="G23" s="708"/>
      <c r="H23" s="709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16"/>
      <c r="P23" s="716"/>
    </row>
    <row r="24" spans="1:16" ht="81" customHeight="1" x14ac:dyDescent="0.35">
      <c r="A24" s="767"/>
      <c r="B24" s="762"/>
      <c r="C24" s="763"/>
      <c r="D24" s="707" t="s">
        <v>168</v>
      </c>
      <c r="E24" s="708"/>
      <c r="F24" s="708"/>
      <c r="G24" s="708"/>
      <c r="H24" s="709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0.25</v>
      </c>
      <c r="O24" s="716"/>
      <c r="P24" s="716"/>
    </row>
    <row r="25" spans="1:16" ht="81" customHeight="1" x14ac:dyDescent="0.35">
      <c r="A25" s="768"/>
      <c r="B25" s="764"/>
      <c r="C25" s="765"/>
      <c r="D25" s="707" t="s">
        <v>169</v>
      </c>
      <c r="E25" s="708"/>
      <c r="F25" s="708"/>
      <c r="G25" s="708"/>
      <c r="H25" s="709"/>
      <c r="I25" s="402">
        <v>14110903</v>
      </c>
      <c r="J25" s="402" t="s">
        <v>88</v>
      </c>
      <c r="K25" s="418">
        <v>44580</v>
      </c>
      <c r="L25" s="418">
        <v>44670</v>
      </c>
      <c r="M25" s="422">
        <v>0.25</v>
      </c>
      <c r="N25" s="422">
        <v>0.25</v>
      </c>
      <c r="O25" s="716"/>
      <c r="P25" s="716"/>
    </row>
    <row r="26" spans="1:16" ht="89.25" customHeight="1" x14ac:dyDescent="0.35">
      <c r="A26" s="769" t="s">
        <v>129</v>
      </c>
      <c r="B26" s="770" t="s">
        <v>104</v>
      </c>
      <c r="C26" s="771"/>
      <c r="D26" s="710" t="s">
        <v>170</v>
      </c>
      <c r="E26" s="711"/>
      <c r="F26" s="711"/>
      <c r="G26" s="711"/>
      <c r="H26" s="712"/>
      <c r="I26" s="235">
        <v>14126478</v>
      </c>
      <c r="J26" s="718" t="s">
        <v>163</v>
      </c>
      <c r="K26" s="418">
        <v>44610</v>
      </c>
      <c r="L26" s="418">
        <v>44940</v>
      </c>
      <c r="M26" s="219">
        <v>0.1105</v>
      </c>
      <c r="N26" s="219">
        <v>0</v>
      </c>
      <c r="O26" s="753"/>
      <c r="P26" s="753"/>
    </row>
    <row r="27" spans="1:16" ht="89.25" customHeight="1" x14ac:dyDescent="0.35">
      <c r="A27" s="768"/>
      <c r="B27" s="764"/>
      <c r="C27" s="765"/>
      <c r="D27" s="710" t="s">
        <v>171</v>
      </c>
      <c r="E27" s="711"/>
      <c r="F27" s="711"/>
      <c r="G27" s="711"/>
      <c r="H27" s="712"/>
      <c r="I27" s="412">
        <v>14126478</v>
      </c>
      <c r="J27" s="719"/>
      <c r="K27" s="418">
        <v>44656</v>
      </c>
      <c r="L27" s="418">
        <v>44926</v>
      </c>
      <c r="M27" s="219">
        <v>5.8799999999999998E-2</v>
      </c>
      <c r="N27" s="219">
        <v>0</v>
      </c>
      <c r="O27" s="716"/>
      <c r="P27" s="716"/>
    </row>
    <row r="28" spans="1:16" ht="63" x14ac:dyDescent="0.3">
      <c r="A28" s="401" t="s">
        <v>129</v>
      </c>
      <c r="B28" s="713" t="s">
        <v>106</v>
      </c>
      <c r="C28" s="714"/>
      <c r="D28" s="710" t="s">
        <v>130</v>
      </c>
      <c r="E28" s="711"/>
      <c r="F28" s="711"/>
      <c r="G28" s="711"/>
      <c r="H28" s="712"/>
      <c r="I28" s="235">
        <v>15615642</v>
      </c>
      <c r="J28" s="402" t="s">
        <v>88</v>
      </c>
      <c r="K28" s="417"/>
      <c r="L28" s="137"/>
      <c r="M28" s="219"/>
      <c r="N28" s="219"/>
      <c r="O28" s="717" t="s">
        <v>161</v>
      </c>
      <c r="P28" s="717"/>
    </row>
    <row r="29" spans="1:16" ht="63" x14ac:dyDescent="0.35">
      <c r="A29" s="429" t="s">
        <v>129</v>
      </c>
      <c r="B29" s="720" t="s">
        <v>104</v>
      </c>
      <c r="C29" s="721"/>
      <c r="D29" s="710" t="s">
        <v>177</v>
      </c>
      <c r="E29" s="711"/>
      <c r="F29" s="711"/>
      <c r="G29" s="711"/>
      <c r="H29" s="712"/>
      <c r="I29" s="428">
        <v>16832825</v>
      </c>
      <c r="J29" s="428">
        <v>225121</v>
      </c>
      <c r="K29" s="137"/>
      <c r="L29" s="137"/>
      <c r="M29" s="137"/>
      <c r="N29" s="137"/>
      <c r="O29" s="715" t="s">
        <v>180</v>
      </c>
      <c r="P29" s="715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9" t="s">
        <v>14</v>
      </c>
      <c r="C33" s="500"/>
      <c r="D33" s="500"/>
      <c r="E33" s="500"/>
      <c r="F33" s="501"/>
      <c r="J33" s="499" t="s">
        <v>15</v>
      </c>
      <c r="K33" s="500"/>
      <c r="L33" s="500"/>
      <c r="M33" s="500"/>
      <c r="N33" s="500"/>
      <c r="O33" s="501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E10" sqref="E10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1.7109375" bestFit="1" customWidth="1"/>
  </cols>
  <sheetData>
    <row r="1" spans="1:6" x14ac:dyDescent="0.25">
      <c r="A1" s="772" t="s">
        <v>165</v>
      </c>
      <c r="B1" s="772"/>
      <c r="C1" s="772"/>
      <c r="D1" s="772"/>
      <c r="E1" s="772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</row>
    <row r="5" spans="1:6" x14ac:dyDescent="0.25">
      <c r="B5" t="s">
        <v>133</v>
      </c>
      <c r="C5" s="403">
        <v>1266036</v>
      </c>
    </row>
    <row r="6" spans="1:6" x14ac:dyDescent="0.25">
      <c r="C6" s="404">
        <f>SUM(C4:C5)</f>
        <v>31871670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12311195</v>
      </c>
      <c r="E9" s="403">
        <f>340030.04+340030.04+872500+872500+544048.07+1618696.9+476636.49+845000</f>
        <v>5909441.54</v>
      </c>
    </row>
    <row r="10" spans="1:6" x14ac:dyDescent="0.25">
      <c r="B10" t="s">
        <v>133</v>
      </c>
      <c r="C10" s="403">
        <v>521000</v>
      </c>
      <c r="E10" s="403">
        <f>109035+15380+15380+32002+18606+32002</f>
        <v>222405</v>
      </c>
    </row>
    <row r="11" spans="1:6" x14ac:dyDescent="0.25">
      <c r="C11" s="404">
        <f>SUM(C9:C10)</f>
        <v>12832195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427004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5" x14ac:dyDescent="0.25">
      <c r="B33" t="s">
        <v>155</v>
      </c>
      <c r="C33" s="403">
        <v>1205798</v>
      </c>
    </row>
    <row r="34" spans="2:5" x14ac:dyDescent="0.25">
      <c r="B34" t="s">
        <v>156</v>
      </c>
      <c r="C34" s="403">
        <v>700750</v>
      </c>
    </row>
    <row r="35" spans="2:5" x14ac:dyDescent="0.25">
      <c r="C35" s="404">
        <f>SUM(C14:C34)</f>
        <v>4681500</v>
      </c>
    </row>
    <row r="36" spans="2:5" x14ac:dyDescent="0.25">
      <c r="C36" s="404"/>
    </row>
    <row r="37" spans="2:5" x14ac:dyDescent="0.25">
      <c r="B37" s="407" t="s">
        <v>108</v>
      </c>
      <c r="C37" s="407" t="s">
        <v>160</v>
      </c>
    </row>
    <row r="38" spans="2:5" x14ac:dyDescent="0.25">
      <c r="B38" t="s">
        <v>158</v>
      </c>
      <c r="C38" s="403">
        <v>150000</v>
      </c>
      <c r="E38">
        <f>11334.38+11334.38</f>
        <v>22668.76</v>
      </c>
    </row>
    <row r="39" spans="2:5" x14ac:dyDescent="0.25">
      <c r="B39" t="s">
        <v>159</v>
      </c>
      <c r="C39" s="403">
        <v>138759</v>
      </c>
      <c r="E39" s="403">
        <v>76160</v>
      </c>
    </row>
    <row r="40" spans="2:5" x14ac:dyDescent="0.25">
      <c r="C40" s="404">
        <f>SUM(C38:C39)</f>
        <v>288759</v>
      </c>
      <c r="E40" s="403"/>
    </row>
    <row r="41" spans="2:5" x14ac:dyDescent="0.25">
      <c r="E41" s="403"/>
    </row>
    <row r="42" spans="2:5" x14ac:dyDescent="0.25">
      <c r="B42" s="407" t="s">
        <v>118</v>
      </c>
      <c r="C42" s="404">
        <v>3085596</v>
      </c>
      <c r="E42" s="403">
        <v>575646.28</v>
      </c>
    </row>
    <row r="43" spans="2:5" x14ac:dyDescent="0.25">
      <c r="E43" s="403"/>
    </row>
    <row r="44" spans="2:5" x14ac:dyDescent="0.25">
      <c r="B44" s="405" t="s">
        <v>128</v>
      </c>
      <c r="C44" s="404">
        <f>SUM(C6+C11+C35+C40+C42)</f>
        <v>52759720</v>
      </c>
      <c r="E44" s="404">
        <f>SUM(E4:E42)</f>
        <v>6806321.5800000001</v>
      </c>
    </row>
    <row r="45" spans="2:5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2022-08-03T19:44:45Z</cp:lastPrinted>
  <dcterms:created xsi:type="dcterms:W3CDTF">2014-02-17T15:43:28Z</dcterms:created>
  <dcterms:modified xsi:type="dcterms:W3CDTF">2022-08-04T21:18:03Z</dcterms:modified>
</cp:coreProperties>
</file>