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chamale\Documents\Archivos 2023\Escalas Salariales\"/>
    </mc:Choice>
  </mc:AlternateContent>
  <bookViews>
    <workbookView xWindow="-120" yWindow="-120" windowWidth="20730" windowHeight="11160"/>
  </bookViews>
  <sheets>
    <sheet name="SALARIO Y ESCALAFON 2023" sheetId="2" r:id="rId1"/>
  </sheets>
  <calcPr calcId="162913"/>
</workbook>
</file>

<file path=xl/calcChain.xml><?xml version="1.0" encoding="utf-8"?>
<calcChain xmlns="http://schemas.openxmlformats.org/spreadsheetml/2006/main">
  <c r="G16" i="2" l="1"/>
  <c r="O16" i="2" s="1"/>
  <c r="F16" i="2"/>
  <c r="G18" i="2"/>
  <c r="H18" i="2" s="1"/>
  <c r="G17" i="2"/>
  <c r="H17" i="2" s="1"/>
  <c r="K16" i="2" l="1"/>
  <c r="L16" i="2" s="1"/>
  <c r="M16" i="2"/>
  <c r="H16" i="2"/>
  <c r="I16" i="2"/>
  <c r="J16" i="2" l="1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M18" i="2"/>
  <c r="O17" i="2"/>
  <c r="D10" i="2"/>
  <c r="D9" i="2"/>
  <c r="D8" i="2"/>
  <c r="D7" i="2"/>
  <c r="O20" i="2" l="1"/>
  <c r="H20" i="2"/>
  <c r="O24" i="2"/>
  <c r="P24" i="2" s="1"/>
  <c r="H24" i="2"/>
  <c r="O28" i="2"/>
  <c r="H28" i="2"/>
  <c r="O32" i="2"/>
  <c r="P32" i="2" s="1"/>
  <c r="H32" i="2"/>
  <c r="O36" i="2"/>
  <c r="H36" i="2"/>
  <c r="O40" i="2"/>
  <c r="P40" i="2" s="1"/>
  <c r="H40" i="2"/>
  <c r="O44" i="2"/>
  <c r="H44" i="2"/>
  <c r="I24" i="2"/>
  <c r="I40" i="2"/>
  <c r="M28" i="2"/>
  <c r="M44" i="2"/>
  <c r="O21" i="2"/>
  <c r="H21" i="2"/>
  <c r="O25" i="2"/>
  <c r="H25" i="2"/>
  <c r="O29" i="2"/>
  <c r="H29" i="2"/>
  <c r="O33" i="2"/>
  <c r="H33" i="2"/>
  <c r="O37" i="2"/>
  <c r="H37" i="2"/>
  <c r="O41" i="2"/>
  <c r="H41" i="2"/>
  <c r="O45" i="2"/>
  <c r="H45" i="2"/>
  <c r="I28" i="2"/>
  <c r="I44" i="2"/>
  <c r="M32" i="2"/>
  <c r="M22" i="2"/>
  <c r="H22" i="2"/>
  <c r="K26" i="2"/>
  <c r="H26" i="2"/>
  <c r="M30" i="2"/>
  <c r="H30" i="2"/>
  <c r="O34" i="2"/>
  <c r="H34" i="2"/>
  <c r="K38" i="2"/>
  <c r="H38" i="2"/>
  <c r="M42" i="2"/>
  <c r="H42" i="2"/>
  <c r="I32" i="2"/>
  <c r="M20" i="2"/>
  <c r="M36" i="2"/>
  <c r="M19" i="2"/>
  <c r="N19" i="2" s="1"/>
  <c r="H19" i="2"/>
  <c r="M23" i="2"/>
  <c r="H23" i="2"/>
  <c r="M27" i="2"/>
  <c r="H27" i="2"/>
  <c r="M31" i="2"/>
  <c r="H31" i="2"/>
  <c r="M35" i="2"/>
  <c r="H35" i="2"/>
  <c r="M39" i="2"/>
  <c r="H39" i="2"/>
  <c r="M43" i="2"/>
  <c r="H43" i="2"/>
  <c r="I20" i="2"/>
  <c r="I36" i="2"/>
  <c r="M24" i="2"/>
  <c r="M40" i="2"/>
  <c r="K18" i="2"/>
  <c r="K30" i="2"/>
  <c r="O22" i="2"/>
  <c r="P22" i="2" s="1"/>
  <c r="O30" i="2"/>
  <c r="P30" i="2" s="1"/>
  <c r="O42" i="2"/>
  <c r="P42" i="2" s="1"/>
  <c r="I17" i="2"/>
  <c r="I21" i="2"/>
  <c r="I25" i="2"/>
  <c r="I29" i="2"/>
  <c r="I33" i="2"/>
  <c r="I37" i="2"/>
  <c r="I41" i="2"/>
  <c r="I45" i="2"/>
  <c r="K19" i="2"/>
  <c r="K23" i="2"/>
  <c r="K27" i="2"/>
  <c r="K31" i="2"/>
  <c r="K35" i="2"/>
  <c r="K39" i="2"/>
  <c r="K43" i="2"/>
  <c r="M17" i="2"/>
  <c r="N17" i="2" s="1"/>
  <c r="M21" i="2"/>
  <c r="M25" i="2"/>
  <c r="M29" i="2"/>
  <c r="N29" i="2" s="1"/>
  <c r="M33" i="2"/>
  <c r="N33" i="2" s="1"/>
  <c r="M37" i="2"/>
  <c r="M41" i="2"/>
  <c r="N41" i="2" s="1"/>
  <c r="M45" i="2"/>
  <c r="N45" i="2" s="1"/>
  <c r="O19" i="2"/>
  <c r="O23" i="2"/>
  <c r="O27" i="2"/>
  <c r="O31" i="2"/>
  <c r="O35" i="2"/>
  <c r="O39" i="2"/>
  <c r="O43" i="2"/>
  <c r="K22" i="2"/>
  <c r="K34" i="2"/>
  <c r="K42" i="2"/>
  <c r="O18" i="2"/>
  <c r="P18" i="2" s="1"/>
  <c r="O26" i="2"/>
  <c r="P26" i="2" s="1"/>
  <c r="O38" i="2"/>
  <c r="I18" i="2"/>
  <c r="I22" i="2"/>
  <c r="I26" i="2"/>
  <c r="I30" i="2"/>
  <c r="I34" i="2"/>
  <c r="I38" i="2"/>
  <c r="I42" i="2"/>
  <c r="K20" i="2"/>
  <c r="K24" i="2"/>
  <c r="K28" i="2"/>
  <c r="K32" i="2"/>
  <c r="K36" i="2"/>
  <c r="K40" i="2"/>
  <c r="K44" i="2"/>
  <c r="M26" i="2"/>
  <c r="M34" i="2"/>
  <c r="M38" i="2"/>
  <c r="I19" i="2"/>
  <c r="I23" i="2"/>
  <c r="I27" i="2"/>
  <c r="I31" i="2"/>
  <c r="I35" i="2"/>
  <c r="I39" i="2"/>
  <c r="I43" i="2"/>
  <c r="K17" i="2"/>
  <c r="K21" i="2"/>
  <c r="K25" i="2"/>
  <c r="K29" i="2"/>
  <c r="K33" i="2"/>
  <c r="K37" i="2"/>
  <c r="K41" i="2"/>
  <c r="K45" i="2"/>
  <c r="D11" i="2"/>
  <c r="E11" i="2" s="1"/>
  <c r="E10" i="2"/>
  <c r="E9" i="2"/>
  <c r="E8" i="2"/>
  <c r="E7" i="2"/>
  <c r="E6" i="2"/>
  <c r="P16" i="2"/>
  <c r="F26" i="2"/>
  <c r="F44" i="2"/>
  <c r="N43" i="2"/>
  <c r="F42" i="2"/>
  <c r="F40" i="2"/>
  <c r="N39" i="2"/>
  <c r="F38" i="2"/>
  <c r="N37" i="2"/>
  <c r="F36" i="2"/>
  <c r="N35" i="2"/>
  <c r="F34" i="2"/>
  <c r="F32" i="2"/>
  <c r="N31" i="2"/>
  <c r="F30" i="2"/>
  <c r="F28" i="2"/>
  <c r="N27" i="2"/>
  <c r="N25" i="2"/>
  <c r="F24" i="2"/>
  <c r="N23" i="2"/>
  <c r="F22" i="2"/>
  <c r="N21" i="2"/>
  <c r="F20" i="2"/>
  <c r="F18" i="2"/>
  <c r="F19" i="2"/>
  <c r="F17" i="2"/>
  <c r="F45" i="2"/>
  <c r="F43" i="2"/>
  <c r="F41" i="2"/>
  <c r="F39" i="2"/>
  <c r="F37" i="2"/>
  <c r="F35" i="2"/>
  <c r="F33" i="2"/>
  <c r="F31" i="2"/>
  <c r="F29" i="2"/>
  <c r="F27" i="2"/>
  <c r="F25" i="2"/>
  <c r="F23" i="2"/>
  <c r="F21" i="2"/>
  <c r="P20" i="2"/>
  <c r="L28" i="2"/>
  <c r="P34" i="2"/>
  <c r="P36" i="2"/>
  <c r="P38" i="2"/>
  <c r="P43" i="2" l="1"/>
  <c r="J29" i="2"/>
  <c r="L18" i="2"/>
  <c r="J45" i="2"/>
  <c r="P35" i="2"/>
  <c r="J33" i="2"/>
  <c r="P31" i="2"/>
  <c r="P39" i="2"/>
  <c r="L22" i="2"/>
  <c r="P25" i="2"/>
  <c r="N18" i="2"/>
  <c r="N22" i="2"/>
  <c r="N28" i="2"/>
  <c r="J25" i="2"/>
  <c r="L25" i="2"/>
  <c r="N16" i="2"/>
  <c r="P44" i="2"/>
  <c r="P28" i="2"/>
  <c r="N44" i="2"/>
  <c r="J36" i="2"/>
  <c r="J43" i="2"/>
  <c r="J31" i="2"/>
  <c r="P29" i="2"/>
  <c r="P33" i="2"/>
  <c r="P37" i="2"/>
  <c r="P41" i="2"/>
  <c r="P45" i="2"/>
  <c r="J44" i="2"/>
  <c r="L44" i="2"/>
  <c r="J18" i="2"/>
  <c r="J22" i="2"/>
  <c r="J28" i="2"/>
  <c r="N32" i="2"/>
  <c r="J40" i="2"/>
  <c r="P21" i="2"/>
  <c r="J32" i="2"/>
  <c r="L32" i="2"/>
  <c r="L36" i="2"/>
  <c r="L40" i="2"/>
  <c r="P17" i="2"/>
  <c r="P19" i="2"/>
  <c r="L17" i="2"/>
  <c r="J17" i="2"/>
  <c r="N36" i="2"/>
  <c r="N40" i="2"/>
  <c r="P23" i="2"/>
  <c r="P27" i="2"/>
  <c r="L23" i="2"/>
  <c r="L21" i="2"/>
  <c r="J21" i="2"/>
  <c r="L19" i="2"/>
  <c r="J23" i="2"/>
  <c r="J19" i="2"/>
  <c r="J26" i="2"/>
  <c r="N26" i="2"/>
  <c r="L26" i="2"/>
  <c r="N20" i="2"/>
  <c r="J20" i="2"/>
  <c r="L20" i="2"/>
  <c r="N24" i="2"/>
  <c r="J24" i="2"/>
  <c r="L24" i="2"/>
  <c r="J30" i="2"/>
  <c r="N30" i="2"/>
  <c r="L30" i="2"/>
  <c r="J34" i="2"/>
  <c r="N34" i="2"/>
  <c r="L34" i="2"/>
  <c r="J38" i="2"/>
  <c r="N38" i="2"/>
  <c r="L38" i="2"/>
  <c r="J42" i="2"/>
  <c r="N42" i="2"/>
  <c r="L42" i="2"/>
  <c r="J41" i="2"/>
  <c r="J39" i="2"/>
  <c r="J37" i="2"/>
  <c r="J35" i="2"/>
  <c r="L45" i="2"/>
  <c r="L43" i="2"/>
  <c r="L41" i="2"/>
  <c r="L39" i="2"/>
  <c r="L37" i="2"/>
  <c r="L35" i="2"/>
  <c r="L33" i="2"/>
  <c r="L31" i="2"/>
  <c r="L29" i="2"/>
  <c r="L27" i="2"/>
  <c r="J27" i="2"/>
</calcChain>
</file>

<file path=xl/sharedStrings.xml><?xml version="1.0" encoding="utf-8"?>
<sst xmlns="http://schemas.openxmlformats.org/spreadsheetml/2006/main" count="58" uniqueCount="52">
  <si>
    <t>A</t>
  </si>
  <si>
    <t>B</t>
  </si>
  <si>
    <t>C</t>
  </si>
  <si>
    <t>D</t>
  </si>
  <si>
    <t>E</t>
  </si>
  <si>
    <t>F</t>
  </si>
  <si>
    <t>CLASE ESCALAFONARIA</t>
  </si>
  <si>
    <t xml:space="preserve">SALARIO INICIAL </t>
  </si>
  <si>
    <t>TOTAL</t>
  </si>
  <si>
    <t>SALARIO INICIAL</t>
  </si>
  <si>
    <t>No. De Periodos</t>
  </si>
  <si>
    <t>ESCALAFON CLASE B</t>
  </si>
  <si>
    <t>ESCALAFON CLASE A</t>
  </si>
  <si>
    <t>ESCALAFON CLASE C</t>
  </si>
  <si>
    <t>ESCALAFON CLASE D</t>
  </si>
  <si>
    <t>ESCALAFON CLASE E</t>
  </si>
  <si>
    <t>ESCALAFON CLASE F</t>
  </si>
  <si>
    <t>ESCALAFON</t>
  </si>
  <si>
    <t>SALARIO Y ESCALAFON DE PUESTO DE DIRECTOR PROFESOR TITULADO</t>
  </si>
  <si>
    <t>Código de Puesto Oficial</t>
  </si>
  <si>
    <t>CATEDRA 1 PERIODO</t>
  </si>
  <si>
    <t>CATEDRA 2 PERIODOS</t>
  </si>
  <si>
    <t>CATEDRA 3 PERIODOS</t>
  </si>
  <si>
    <t>CATEDRA 4 PERIODOS</t>
  </si>
  <si>
    <t>CATEDRA 5 PERIODOS</t>
  </si>
  <si>
    <t>CATEDRA 6 PERIODOS</t>
  </si>
  <si>
    <t>CATEDRA 7 PERIODOS</t>
  </si>
  <si>
    <t>CATEDRA 8 PERIODOS</t>
  </si>
  <si>
    <t>CATEDRA 9 PERIODOS</t>
  </si>
  <si>
    <t>CATEDRA 10 PERIODOS</t>
  </si>
  <si>
    <t>CATEDRA 11 PERIODOS</t>
  </si>
  <si>
    <t>CATEDRA 12 PERIODOS</t>
  </si>
  <si>
    <t>CATEDRA 13 PERIODOS</t>
  </si>
  <si>
    <t>CATEDRA 14 PERIODOS</t>
  </si>
  <si>
    <t>CATEDRA 15 PERIODOS</t>
  </si>
  <si>
    <t>CATEDRA 16 PERIODOS</t>
  </si>
  <si>
    <t>CATEDRA 17 PERIODOS</t>
  </si>
  <si>
    <t>CATEDRA 18 PERIODOS</t>
  </si>
  <si>
    <t>CATEDRA 19 PERIODOS</t>
  </si>
  <si>
    <t>CATEDRA 20 PERIODOS</t>
  </si>
  <si>
    <t>CATEDRA 21 PERIODOS</t>
  </si>
  <si>
    <t>CATEDRA 22 PERIODOS</t>
  </si>
  <si>
    <t>CATEDRA 23 PERIODOS</t>
  </si>
  <si>
    <t>CATEDRA 24 PERIODOS</t>
  </si>
  <si>
    <t>CATEDRA 25 PERIODOS</t>
  </si>
  <si>
    <t>CATEDRA 26 PERIODOS</t>
  </si>
  <si>
    <t>CATEDRA 27 PERIODOS</t>
  </si>
  <si>
    <t>CATEDRA 28 PERIODOS</t>
  </si>
  <si>
    <t>CATEDRA 29 PERIODOS</t>
  </si>
  <si>
    <t>DESCRIPCION PUESTO OFICIAL</t>
  </si>
  <si>
    <t>CATEDRATICO ESPECIALIZADO T. C.</t>
  </si>
  <si>
    <t>SALARIO Y ESCALAFON DE PUESTOS DE CÁTEDRAS DE NIVEL MEDIO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</si>
</sst>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/>
    </xf>
    <xf numFmtId="164" fontId="3" fillId="0" borderId="26" xfId="0" applyNumberFormat="1" applyFont="1" applyFill="1" applyBorder="1" applyAlignment="1">
      <alignment horizontal="center"/>
    </xf>
    <xf numFmtId="164" fontId="0" fillId="0" borderId="26" xfId="0" applyNumberFormat="1" applyFill="1" applyBorder="1"/>
    <xf numFmtId="164" fontId="3" fillId="0" borderId="2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0" fillId="0" borderId="3" xfId="0" applyNumberFormat="1" applyFill="1" applyBorder="1"/>
    <xf numFmtId="164" fontId="3" fillId="0" borderId="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3" fillId="0" borderId="29" xfId="0" applyNumberFormat="1" applyFont="1" applyFill="1" applyBorder="1" applyAlignment="1">
      <alignment horizontal="center"/>
    </xf>
    <xf numFmtId="164" fontId="0" fillId="0" borderId="6" xfId="0" applyNumberFormat="1" applyFill="1" applyBorder="1"/>
    <xf numFmtId="164" fontId="3" fillId="0" borderId="7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0" fillId="0" borderId="30" xfId="0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 vertical="center"/>
    </xf>
    <xf numFmtId="0" fontId="0" fillId="0" borderId="27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/>
    </xf>
    <xf numFmtId="0" fontId="0" fillId="0" borderId="31" xfId="0" applyFill="1" applyBorder="1"/>
    <xf numFmtId="0" fontId="0" fillId="0" borderId="13" xfId="0" applyNumberFormat="1" applyFill="1" applyBorder="1" applyAlignment="1">
      <alignment horizontal="center"/>
    </xf>
    <xf numFmtId="165" fontId="0" fillId="0" borderId="9" xfId="0" applyNumberFormat="1" applyFill="1" applyBorder="1"/>
    <xf numFmtId="165" fontId="0" fillId="0" borderId="12" xfId="0" applyNumberFormat="1" applyFill="1" applyBorder="1"/>
    <xf numFmtId="165" fontId="0" fillId="0" borderId="13" xfId="0" applyNumberFormat="1" applyFill="1" applyBorder="1"/>
    <xf numFmtId="165" fontId="0" fillId="0" borderId="18" xfId="0" applyNumberFormat="1" applyFill="1" applyBorder="1"/>
    <xf numFmtId="165" fontId="0" fillId="0" borderId="19" xfId="0" applyNumberFormat="1" applyFill="1" applyBorder="1"/>
    <xf numFmtId="165" fontId="0" fillId="0" borderId="20" xfId="0" applyNumberFormat="1" applyFill="1" applyBorder="1"/>
    <xf numFmtId="165" fontId="0" fillId="0" borderId="21" xfId="0" applyNumberFormat="1" applyFill="1" applyBorder="1"/>
    <xf numFmtId="165" fontId="0" fillId="0" borderId="14" xfId="0" applyNumberFormat="1" applyFill="1" applyBorder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/>
    </xf>
    <xf numFmtId="0" fontId="0" fillId="0" borderId="16" xfId="0" applyNumberFormat="1" applyFill="1" applyBorder="1" applyAlignment="1">
      <alignment horizontal="center" vertical="center" wrapText="1"/>
    </xf>
    <xf numFmtId="165" fontId="0" fillId="0" borderId="10" xfId="0" applyNumberFormat="1" applyFill="1" applyBorder="1" applyAlignment="1">
      <alignment vertical="center"/>
    </xf>
    <xf numFmtId="165" fontId="0" fillId="0" borderId="15" xfId="0" applyNumberFormat="1" applyFill="1" applyBorder="1" applyAlignment="1">
      <alignment vertical="center"/>
    </xf>
    <xf numFmtId="165" fontId="0" fillId="0" borderId="16" xfId="0" applyNumberFormat="1" applyFill="1" applyBorder="1" applyAlignment="1">
      <alignment vertical="center"/>
    </xf>
    <xf numFmtId="165" fontId="0" fillId="0" borderId="22" xfId="0" applyNumberFormat="1" applyFill="1" applyBorder="1" applyAlignment="1">
      <alignment vertical="center"/>
    </xf>
    <xf numFmtId="165" fontId="0" fillId="0" borderId="23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 vertical="center"/>
    </xf>
    <xf numFmtId="43" fontId="0" fillId="0" borderId="0" xfId="0" applyNumberFormat="1"/>
    <xf numFmtId="0" fontId="5" fillId="0" borderId="3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352425</xdr:colOff>
      <xdr:row>2</xdr:row>
      <xdr:rowOff>9525</xdr:rowOff>
    </xdr:from>
    <xdr:to>
      <xdr:col>15</xdr:col>
      <xdr:colOff>712758</xdr:colOff>
      <xdr:row>3</xdr:row>
      <xdr:rowOff>371475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925" y="400050"/>
          <a:ext cx="3322608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6"/>
  <sheetViews>
    <sheetView tabSelected="1" topLeftCell="B1" zoomScaleNormal="100" workbookViewId="0">
      <selection activeCell="H5" sqref="H5"/>
    </sheetView>
  </sheetViews>
  <sheetFormatPr baseColWidth="10" defaultRowHeight="15" x14ac:dyDescent="0.25"/>
  <cols>
    <col min="1" max="1" width="9" hidden="1" customWidth="1"/>
    <col min="2" max="2" width="14.7109375" customWidth="1"/>
    <col min="3" max="3" width="21.7109375" customWidth="1"/>
    <col min="4" max="4" width="12" customWidth="1"/>
    <col min="5" max="5" width="11.7109375" customWidth="1"/>
    <col min="6" max="7" width="11.42578125" customWidth="1"/>
    <col min="8" max="8" width="11.28515625" customWidth="1"/>
    <col min="12" max="12" width="10.140625" customWidth="1"/>
    <col min="17" max="17" width="7.42578125" customWidth="1"/>
  </cols>
  <sheetData>
    <row r="1" spans="1:33" x14ac:dyDescent="0.25">
      <c r="B1" s="1"/>
      <c r="C1" s="1"/>
      <c r="D1" s="1"/>
      <c r="E1" s="1"/>
      <c r="F1" s="1"/>
    </row>
    <row r="2" spans="1:33" ht="15.75" thickBot="1" x14ac:dyDescent="0.3">
      <c r="A2" s="2"/>
      <c r="B2" s="1"/>
      <c r="C2" s="1"/>
      <c r="D2" s="1"/>
      <c r="E2" s="1"/>
      <c r="F2" s="1"/>
    </row>
    <row r="3" spans="1:33" ht="51.75" customHeight="1" thickBot="1" x14ac:dyDescent="0.3">
      <c r="A3" s="43"/>
      <c r="B3" s="58" t="s">
        <v>18</v>
      </c>
      <c r="C3" s="59"/>
      <c r="D3" s="59"/>
      <c r="E3" s="60"/>
      <c r="F3" s="6"/>
      <c r="G3" s="7"/>
      <c r="H3" s="7"/>
      <c r="I3" s="7"/>
      <c r="J3" s="7"/>
      <c r="K3" s="7"/>
      <c r="L3" s="7"/>
      <c r="M3" s="7"/>
      <c r="N3" s="7"/>
      <c r="O3" s="7"/>
      <c r="P3" s="7"/>
    </row>
    <row r="4" spans="1:33" ht="32.25" customHeight="1" thickBot="1" x14ac:dyDescent="0.3">
      <c r="A4" s="41"/>
      <c r="B4" s="62">
        <v>2023</v>
      </c>
      <c r="C4" s="63"/>
      <c r="D4" s="63"/>
      <c r="E4" s="64"/>
      <c r="F4" s="8"/>
      <c r="G4" s="7"/>
      <c r="H4" s="7"/>
      <c r="I4" s="7"/>
      <c r="J4" s="7"/>
      <c r="K4" s="7"/>
      <c r="L4" s="7"/>
      <c r="M4" s="7"/>
      <c r="N4" s="7"/>
      <c r="O4" s="7"/>
      <c r="P4" s="7"/>
    </row>
    <row r="5" spans="1:33" ht="48" customHeight="1" thickBot="1" x14ac:dyDescent="0.3">
      <c r="A5" s="41"/>
      <c r="B5" s="46" t="s">
        <v>6</v>
      </c>
      <c r="C5" s="46" t="s">
        <v>7</v>
      </c>
      <c r="D5" s="44" t="s">
        <v>17</v>
      </c>
      <c r="E5" s="45" t="s">
        <v>8</v>
      </c>
      <c r="F5" s="8"/>
      <c r="G5" s="7"/>
      <c r="H5" s="7"/>
      <c r="I5" s="7"/>
      <c r="J5" s="7"/>
      <c r="K5" s="7"/>
      <c r="L5" s="7"/>
      <c r="M5" s="7"/>
      <c r="N5" s="7"/>
      <c r="O5" s="7"/>
      <c r="P5" s="7"/>
    </row>
    <row r="6" spans="1:33" x14ac:dyDescent="0.25">
      <c r="A6" s="41"/>
      <c r="B6" s="9" t="s">
        <v>0</v>
      </c>
      <c r="C6" s="10">
        <v>4338</v>
      </c>
      <c r="D6" s="11">
        <v>0</v>
      </c>
      <c r="E6" s="12">
        <f t="shared" ref="E6:E11" si="0">SUM(C6:D6)</f>
        <v>4338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33" x14ac:dyDescent="0.25">
      <c r="A7" s="41"/>
      <c r="B7" s="13" t="s">
        <v>1</v>
      </c>
      <c r="C7" s="14">
        <v>4338</v>
      </c>
      <c r="D7" s="15">
        <f>ROUND(SUM(C7*25%),2)</f>
        <v>1084.5</v>
      </c>
      <c r="E7" s="16">
        <f t="shared" si="0"/>
        <v>5422.5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33" x14ac:dyDescent="0.25">
      <c r="A8" s="41"/>
      <c r="B8" s="13" t="s">
        <v>2</v>
      </c>
      <c r="C8" s="14">
        <v>4338</v>
      </c>
      <c r="D8" s="15">
        <f>ROUND(SUM(C8*50%),2)</f>
        <v>2169</v>
      </c>
      <c r="E8" s="16">
        <f t="shared" si="0"/>
        <v>6507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33" x14ac:dyDescent="0.25">
      <c r="A9" s="41"/>
      <c r="B9" s="13" t="s">
        <v>3</v>
      </c>
      <c r="C9" s="14">
        <v>4338</v>
      </c>
      <c r="D9" s="15">
        <f>ROUND(SUM(C9*75%),2)</f>
        <v>3253.5</v>
      </c>
      <c r="E9" s="16">
        <f t="shared" si="0"/>
        <v>7591.5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33" x14ac:dyDescent="0.25">
      <c r="A10" s="41"/>
      <c r="B10" s="13" t="s">
        <v>4</v>
      </c>
      <c r="C10" s="14">
        <v>4338</v>
      </c>
      <c r="D10" s="15">
        <f>ROUND(SUM(C10*100%),2)</f>
        <v>4338</v>
      </c>
      <c r="E10" s="16">
        <f t="shared" si="0"/>
        <v>8676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33" ht="15.75" thickBot="1" x14ac:dyDescent="0.3">
      <c r="A11" s="42"/>
      <c r="B11" s="17" t="s">
        <v>5</v>
      </c>
      <c r="C11" s="18">
        <v>4338</v>
      </c>
      <c r="D11" s="19">
        <f>SUM(C11*125%)</f>
        <v>5422.5</v>
      </c>
      <c r="E11" s="20">
        <f t="shared" si="0"/>
        <v>9760.5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33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33" ht="24" customHeight="1" x14ac:dyDescent="0.25">
      <c r="A13" s="7"/>
      <c r="B13" s="61" t="s">
        <v>51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1:33" ht="13.5" customHeight="1" thickBot="1" x14ac:dyDescent="0.3">
      <c r="A14" s="7"/>
      <c r="B14" s="21"/>
      <c r="C14" s="21"/>
      <c r="D14" s="21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33" ht="39" customHeight="1" thickBot="1" x14ac:dyDescent="0.3">
      <c r="A15" s="22" t="s">
        <v>19</v>
      </c>
      <c r="B15" s="24" t="s">
        <v>10</v>
      </c>
      <c r="C15" s="23" t="s">
        <v>49</v>
      </c>
      <c r="D15" s="24" t="s">
        <v>9</v>
      </c>
      <c r="E15" s="5" t="s">
        <v>12</v>
      </c>
      <c r="F15" s="25" t="s">
        <v>8</v>
      </c>
      <c r="G15" s="26" t="s">
        <v>11</v>
      </c>
      <c r="H15" s="27" t="s">
        <v>8</v>
      </c>
      <c r="I15" s="26" t="s">
        <v>13</v>
      </c>
      <c r="J15" s="28" t="s">
        <v>8</v>
      </c>
      <c r="K15" s="26" t="s">
        <v>14</v>
      </c>
      <c r="L15" s="27" t="s">
        <v>8</v>
      </c>
      <c r="M15" s="29" t="s">
        <v>15</v>
      </c>
      <c r="N15" s="30" t="s">
        <v>8</v>
      </c>
      <c r="O15" s="26" t="s">
        <v>16</v>
      </c>
      <c r="P15" s="25" t="s">
        <v>8</v>
      </c>
      <c r="Q15" s="4"/>
      <c r="S15" s="4"/>
      <c r="T15" s="4"/>
      <c r="U15" s="4"/>
      <c r="V15" s="4"/>
      <c r="W15" s="4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31">
        <v>5195</v>
      </c>
      <c r="B16" s="55">
        <v>1</v>
      </c>
      <c r="C16" s="32" t="s">
        <v>20</v>
      </c>
      <c r="D16" s="33">
        <v>155</v>
      </c>
      <c r="E16" s="34">
        <v>0</v>
      </c>
      <c r="F16" s="35">
        <f>SUM(D16)</f>
        <v>155</v>
      </c>
      <c r="G16" s="36">
        <f>ROUND(SUM(D16*25%),2)</f>
        <v>38.75</v>
      </c>
      <c r="H16" s="35">
        <f>D16+G16</f>
        <v>193.75</v>
      </c>
      <c r="I16" s="36">
        <f>ROUND(SUM(G16*2),2)</f>
        <v>77.5</v>
      </c>
      <c r="J16" s="37">
        <f>SUM(D16+I16)</f>
        <v>232.5</v>
      </c>
      <c r="K16" s="36">
        <f>ROUND(SUM(G16*3),2)</f>
        <v>116.25</v>
      </c>
      <c r="L16" s="37">
        <f>SUM(K16+D16)</f>
        <v>271.25</v>
      </c>
      <c r="M16" s="38">
        <f>ROUND(SUM(G16*4),2)</f>
        <v>155</v>
      </c>
      <c r="N16" s="39">
        <f t="shared" ref="N16:N45" si="1">SUM(M16+D16)</f>
        <v>310</v>
      </c>
      <c r="O16" s="36">
        <f>ROUND(SUM(G16*5),2)</f>
        <v>193.75</v>
      </c>
      <c r="P16" s="37">
        <f>SUM(O16+D16)</f>
        <v>348.75</v>
      </c>
    </row>
    <row r="17" spans="1:16" x14ac:dyDescent="0.25">
      <c r="A17" s="31">
        <v>2230</v>
      </c>
      <c r="B17" s="55">
        <v>2</v>
      </c>
      <c r="C17" s="32" t="s">
        <v>21</v>
      </c>
      <c r="D17" s="33">
        <v>308</v>
      </c>
      <c r="E17" s="40">
        <v>0</v>
      </c>
      <c r="F17" s="35">
        <f t="shared" ref="F17:F45" si="2">SUM(D17)</f>
        <v>308</v>
      </c>
      <c r="G17" s="38">
        <f>ROUND(SUM(D17*25%),2)</f>
        <v>77</v>
      </c>
      <c r="H17" s="35">
        <f t="shared" ref="H17:H45" si="3">D17+G17</f>
        <v>385</v>
      </c>
      <c r="I17" s="38">
        <f t="shared" ref="I17:I44" si="4">ROUND(SUM(G17*2),2)</f>
        <v>154</v>
      </c>
      <c r="J17" s="39">
        <f t="shared" ref="J17:J45" si="5">SUM(D17+I17)</f>
        <v>462</v>
      </c>
      <c r="K17" s="38">
        <f t="shared" ref="K17:K45" si="6">ROUND(SUM(G17*3),2)</f>
        <v>231</v>
      </c>
      <c r="L17" s="39">
        <f t="shared" ref="L17:L45" si="7">SUM(K17+D17)</f>
        <v>539</v>
      </c>
      <c r="M17" s="38">
        <f t="shared" ref="M17:M45" si="8">ROUND(SUM(G17*4),2)</f>
        <v>308</v>
      </c>
      <c r="N17" s="39">
        <f t="shared" si="1"/>
        <v>616</v>
      </c>
      <c r="O17" s="38">
        <f t="shared" ref="O17:O45" si="9">ROUND(SUM(G17*5),2)</f>
        <v>385</v>
      </c>
      <c r="P17" s="39">
        <f t="shared" ref="P17:P45" si="10">SUM(O17+D17)</f>
        <v>693</v>
      </c>
    </row>
    <row r="18" spans="1:16" x14ac:dyDescent="0.25">
      <c r="A18" s="31">
        <v>2073</v>
      </c>
      <c r="B18" s="55">
        <v>3</v>
      </c>
      <c r="C18" s="32" t="s">
        <v>22</v>
      </c>
      <c r="D18" s="33">
        <v>459</v>
      </c>
      <c r="E18" s="40">
        <v>0</v>
      </c>
      <c r="F18" s="35">
        <f t="shared" si="2"/>
        <v>459</v>
      </c>
      <c r="G18" s="38">
        <f>ROUND(SUM(D18*25%),2)</f>
        <v>114.75</v>
      </c>
      <c r="H18" s="35">
        <f t="shared" si="3"/>
        <v>573.75</v>
      </c>
      <c r="I18" s="38">
        <f t="shared" si="4"/>
        <v>229.5</v>
      </c>
      <c r="J18" s="39">
        <f t="shared" si="5"/>
        <v>688.5</v>
      </c>
      <c r="K18" s="38">
        <f t="shared" si="6"/>
        <v>344.25</v>
      </c>
      <c r="L18" s="39">
        <f t="shared" si="7"/>
        <v>803.25</v>
      </c>
      <c r="M18" s="38">
        <f t="shared" si="8"/>
        <v>459</v>
      </c>
      <c r="N18" s="39">
        <f t="shared" si="1"/>
        <v>918</v>
      </c>
      <c r="O18" s="38">
        <f t="shared" si="9"/>
        <v>573.75</v>
      </c>
      <c r="P18" s="39">
        <f t="shared" si="10"/>
        <v>1032.75</v>
      </c>
    </row>
    <row r="19" spans="1:16" x14ac:dyDescent="0.25">
      <c r="A19" s="31">
        <v>2041</v>
      </c>
      <c r="B19" s="55">
        <v>4</v>
      </c>
      <c r="C19" s="32" t="s">
        <v>23</v>
      </c>
      <c r="D19" s="33">
        <v>614</v>
      </c>
      <c r="E19" s="40">
        <v>0</v>
      </c>
      <c r="F19" s="35">
        <f t="shared" si="2"/>
        <v>614</v>
      </c>
      <c r="G19" s="38">
        <f t="shared" ref="G19:G45" si="11">ROUND(SUM(D19*25%),2)</f>
        <v>153.5</v>
      </c>
      <c r="H19" s="35">
        <f t="shared" si="3"/>
        <v>767.5</v>
      </c>
      <c r="I19" s="38">
        <f t="shared" si="4"/>
        <v>307</v>
      </c>
      <c r="J19" s="39">
        <f t="shared" si="5"/>
        <v>921</v>
      </c>
      <c r="K19" s="38">
        <f t="shared" si="6"/>
        <v>460.5</v>
      </c>
      <c r="L19" s="39">
        <f t="shared" si="7"/>
        <v>1074.5</v>
      </c>
      <c r="M19" s="38">
        <f t="shared" si="8"/>
        <v>614</v>
      </c>
      <c r="N19" s="39">
        <f t="shared" si="1"/>
        <v>1228</v>
      </c>
      <c r="O19" s="38">
        <f t="shared" si="9"/>
        <v>767.5</v>
      </c>
      <c r="P19" s="39">
        <f t="shared" si="10"/>
        <v>1381.5</v>
      </c>
    </row>
    <row r="20" spans="1:16" x14ac:dyDescent="0.25">
      <c r="A20" s="31">
        <v>3269</v>
      </c>
      <c r="B20" s="55">
        <v>5</v>
      </c>
      <c r="C20" s="32" t="s">
        <v>24</v>
      </c>
      <c r="D20" s="33">
        <v>768</v>
      </c>
      <c r="E20" s="40">
        <v>0</v>
      </c>
      <c r="F20" s="35">
        <f t="shared" si="2"/>
        <v>768</v>
      </c>
      <c r="G20" s="38">
        <f t="shared" si="11"/>
        <v>192</v>
      </c>
      <c r="H20" s="35">
        <f t="shared" si="3"/>
        <v>960</v>
      </c>
      <c r="I20" s="38">
        <f t="shared" si="4"/>
        <v>384</v>
      </c>
      <c r="J20" s="39">
        <f t="shared" si="5"/>
        <v>1152</v>
      </c>
      <c r="K20" s="38">
        <f t="shared" si="6"/>
        <v>576</v>
      </c>
      <c r="L20" s="39">
        <f t="shared" si="7"/>
        <v>1344</v>
      </c>
      <c r="M20" s="38">
        <f t="shared" si="8"/>
        <v>768</v>
      </c>
      <c r="N20" s="39">
        <f t="shared" si="1"/>
        <v>1536</v>
      </c>
      <c r="O20" s="38">
        <f t="shared" si="9"/>
        <v>960</v>
      </c>
      <c r="P20" s="39">
        <f t="shared" si="10"/>
        <v>1728</v>
      </c>
    </row>
    <row r="21" spans="1:16" x14ac:dyDescent="0.25">
      <c r="A21" s="31">
        <v>3683</v>
      </c>
      <c r="B21" s="55">
        <v>6</v>
      </c>
      <c r="C21" s="32" t="s">
        <v>25</v>
      </c>
      <c r="D21" s="33">
        <v>923</v>
      </c>
      <c r="E21" s="40">
        <v>0</v>
      </c>
      <c r="F21" s="35">
        <f t="shared" si="2"/>
        <v>923</v>
      </c>
      <c r="G21" s="38">
        <f t="shared" si="11"/>
        <v>230.75</v>
      </c>
      <c r="H21" s="35">
        <f t="shared" si="3"/>
        <v>1153.75</v>
      </c>
      <c r="I21" s="38">
        <f t="shared" si="4"/>
        <v>461.5</v>
      </c>
      <c r="J21" s="39">
        <f t="shared" si="5"/>
        <v>1384.5</v>
      </c>
      <c r="K21" s="38">
        <f t="shared" si="6"/>
        <v>692.25</v>
      </c>
      <c r="L21" s="39">
        <f t="shared" si="7"/>
        <v>1615.25</v>
      </c>
      <c r="M21" s="38">
        <f t="shared" si="8"/>
        <v>923</v>
      </c>
      <c r="N21" s="39">
        <f t="shared" si="1"/>
        <v>1846</v>
      </c>
      <c r="O21" s="38">
        <f t="shared" si="9"/>
        <v>1153.75</v>
      </c>
      <c r="P21" s="39">
        <f t="shared" si="10"/>
        <v>2076.75</v>
      </c>
    </row>
    <row r="22" spans="1:16" x14ac:dyDescent="0.25">
      <c r="A22" s="31">
        <v>2068</v>
      </c>
      <c r="B22" s="55">
        <v>7</v>
      </c>
      <c r="C22" s="32" t="s">
        <v>26</v>
      </c>
      <c r="D22" s="33">
        <v>1074</v>
      </c>
      <c r="E22" s="40">
        <v>0</v>
      </c>
      <c r="F22" s="35">
        <f t="shared" si="2"/>
        <v>1074</v>
      </c>
      <c r="G22" s="38">
        <f t="shared" si="11"/>
        <v>268.5</v>
      </c>
      <c r="H22" s="35">
        <f t="shared" si="3"/>
        <v>1342.5</v>
      </c>
      <c r="I22" s="38">
        <f t="shared" si="4"/>
        <v>537</v>
      </c>
      <c r="J22" s="39">
        <f t="shared" si="5"/>
        <v>1611</v>
      </c>
      <c r="K22" s="38">
        <f t="shared" si="6"/>
        <v>805.5</v>
      </c>
      <c r="L22" s="39">
        <f t="shared" si="7"/>
        <v>1879.5</v>
      </c>
      <c r="M22" s="38">
        <f t="shared" si="8"/>
        <v>1074</v>
      </c>
      <c r="N22" s="39">
        <f t="shared" si="1"/>
        <v>2148</v>
      </c>
      <c r="O22" s="38">
        <f t="shared" si="9"/>
        <v>1342.5</v>
      </c>
      <c r="P22" s="39">
        <f t="shared" si="10"/>
        <v>2416.5</v>
      </c>
    </row>
    <row r="23" spans="1:16" x14ac:dyDescent="0.25">
      <c r="A23" s="31">
        <v>73926</v>
      </c>
      <c r="B23" s="55">
        <v>8</v>
      </c>
      <c r="C23" s="32" t="s">
        <v>27</v>
      </c>
      <c r="D23" s="33">
        <v>1229</v>
      </c>
      <c r="E23" s="40">
        <v>0</v>
      </c>
      <c r="F23" s="35">
        <f t="shared" si="2"/>
        <v>1229</v>
      </c>
      <c r="G23" s="38">
        <f t="shared" si="11"/>
        <v>307.25</v>
      </c>
      <c r="H23" s="35">
        <f t="shared" si="3"/>
        <v>1536.25</v>
      </c>
      <c r="I23" s="38">
        <f t="shared" si="4"/>
        <v>614.5</v>
      </c>
      <c r="J23" s="39">
        <f t="shared" si="5"/>
        <v>1843.5</v>
      </c>
      <c r="K23" s="38">
        <f t="shared" si="6"/>
        <v>921.75</v>
      </c>
      <c r="L23" s="39">
        <f t="shared" si="7"/>
        <v>2150.75</v>
      </c>
      <c r="M23" s="38">
        <f t="shared" si="8"/>
        <v>1229</v>
      </c>
      <c r="N23" s="39">
        <f t="shared" si="1"/>
        <v>2458</v>
      </c>
      <c r="O23" s="38">
        <f t="shared" si="9"/>
        <v>1536.25</v>
      </c>
      <c r="P23" s="39">
        <f t="shared" si="10"/>
        <v>2765.25</v>
      </c>
    </row>
    <row r="24" spans="1:16" x14ac:dyDescent="0.25">
      <c r="A24" s="31">
        <v>73927</v>
      </c>
      <c r="B24" s="55">
        <v>9</v>
      </c>
      <c r="C24" s="32" t="s">
        <v>28</v>
      </c>
      <c r="D24" s="33">
        <v>1381</v>
      </c>
      <c r="E24" s="40">
        <v>0</v>
      </c>
      <c r="F24" s="35">
        <f t="shared" si="2"/>
        <v>1381</v>
      </c>
      <c r="G24" s="38">
        <f t="shared" si="11"/>
        <v>345.25</v>
      </c>
      <c r="H24" s="35">
        <f t="shared" si="3"/>
        <v>1726.25</v>
      </c>
      <c r="I24" s="38">
        <f t="shared" si="4"/>
        <v>690.5</v>
      </c>
      <c r="J24" s="39">
        <f t="shared" si="5"/>
        <v>2071.5</v>
      </c>
      <c r="K24" s="38">
        <f t="shared" si="6"/>
        <v>1035.75</v>
      </c>
      <c r="L24" s="39">
        <f t="shared" si="7"/>
        <v>2416.75</v>
      </c>
      <c r="M24" s="38">
        <f t="shared" si="8"/>
        <v>1381</v>
      </c>
      <c r="N24" s="39">
        <f t="shared" si="1"/>
        <v>2762</v>
      </c>
      <c r="O24" s="38">
        <f t="shared" si="9"/>
        <v>1726.25</v>
      </c>
      <c r="P24" s="39">
        <f t="shared" si="10"/>
        <v>3107.25</v>
      </c>
    </row>
    <row r="25" spans="1:16" x14ac:dyDescent="0.25">
      <c r="A25" s="31">
        <v>2041</v>
      </c>
      <c r="B25" s="55">
        <v>10</v>
      </c>
      <c r="C25" s="32" t="s">
        <v>29</v>
      </c>
      <c r="D25" s="33">
        <v>1536</v>
      </c>
      <c r="E25" s="40">
        <v>0</v>
      </c>
      <c r="F25" s="35">
        <f t="shared" si="2"/>
        <v>1536</v>
      </c>
      <c r="G25" s="38">
        <f t="shared" si="11"/>
        <v>384</v>
      </c>
      <c r="H25" s="35">
        <f t="shared" si="3"/>
        <v>1920</v>
      </c>
      <c r="I25" s="38">
        <f t="shared" si="4"/>
        <v>768</v>
      </c>
      <c r="J25" s="39">
        <f t="shared" si="5"/>
        <v>2304</v>
      </c>
      <c r="K25" s="38">
        <f t="shared" si="6"/>
        <v>1152</v>
      </c>
      <c r="L25" s="39">
        <f t="shared" si="7"/>
        <v>2688</v>
      </c>
      <c r="M25" s="38">
        <f t="shared" si="8"/>
        <v>1536</v>
      </c>
      <c r="N25" s="39">
        <f t="shared" si="1"/>
        <v>3072</v>
      </c>
      <c r="O25" s="38">
        <f t="shared" si="9"/>
        <v>1920</v>
      </c>
      <c r="P25" s="39">
        <f t="shared" si="10"/>
        <v>3456</v>
      </c>
    </row>
    <row r="26" spans="1:16" x14ac:dyDescent="0.25">
      <c r="A26" s="31">
        <v>73928</v>
      </c>
      <c r="B26" s="55">
        <v>11</v>
      </c>
      <c r="C26" s="32" t="s">
        <v>30</v>
      </c>
      <c r="D26" s="33">
        <v>1688</v>
      </c>
      <c r="E26" s="40">
        <v>0</v>
      </c>
      <c r="F26" s="35">
        <f t="shared" si="2"/>
        <v>1688</v>
      </c>
      <c r="G26" s="38">
        <f t="shared" si="11"/>
        <v>422</v>
      </c>
      <c r="H26" s="35">
        <f t="shared" si="3"/>
        <v>2110</v>
      </c>
      <c r="I26" s="38">
        <f t="shared" si="4"/>
        <v>844</v>
      </c>
      <c r="J26" s="39">
        <f t="shared" si="5"/>
        <v>2532</v>
      </c>
      <c r="K26" s="38">
        <f t="shared" si="6"/>
        <v>1266</v>
      </c>
      <c r="L26" s="39">
        <f t="shared" si="7"/>
        <v>2954</v>
      </c>
      <c r="M26" s="38">
        <f t="shared" si="8"/>
        <v>1688</v>
      </c>
      <c r="N26" s="39">
        <f t="shared" si="1"/>
        <v>3376</v>
      </c>
      <c r="O26" s="38">
        <f t="shared" si="9"/>
        <v>2110</v>
      </c>
      <c r="P26" s="39">
        <f t="shared" si="10"/>
        <v>3798</v>
      </c>
    </row>
    <row r="27" spans="1:16" x14ac:dyDescent="0.25">
      <c r="A27" s="31">
        <v>73929</v>
      </c>
      <c r="B27" s="55">
        <v>12</v>
      </c>
      <c r="C27" s="32" t="s">
        <v>31</v>
      </c>
      <c r="D27" s="33">
        <v>1843</v>
      </c>
      <c r="E27" s="40">
        <v>0</v>
      </c>
      <c r="F27" s="35">
        <f t="shared" si="2"/>
        <v>1843</v>
      </c>
      <c r="G27" s="38">
        <f t="shared" si="11"/>
        <v>460.75</v>
      </c>
      <c r="H27" s="35">
        <f t="shared" si="3"/>
        <v>2303.75</v>
      </c>
      <c r="I27" s="38">
        <f t="shared" si="4"/>
        <v>921.5</v>
      </c>
      <c r="J27" s="39">
        <f t="shared" si="5"/>
        <v>2764.5</v>
      </c>
      <c r="K27" s="38">
        <f t="shared" si="6"/>
        <v>1382.25</v>
      </c>
      <c r="L27" s="39">
        <f t="shared" si="7"/>
        <v>3225.25</v>
      </c>
      <c r="M27" s="38">
        <f t="shared" si="8"/>
        <v>1843</v>
      </c>
      <c r="N27" s="39">
        <f t="shared" si="1"/>
        <v>3686</v>
      </c>
      <c r="O27" s="38">
        <f t="shared" si="9"/>
        <v>2303.75</v>
      </c>
      <c r="P27" s="39">
        <f t="shared" si="10"/>
        <v>4146.75</v>
      </c>
    </row>
    <row r="28" spans="1:16" x14ac:dyDescent="0.25">
      <c r="A28" s="31">
        <v>73930</v>
      </c>
      <c r="B28" s="55">
        <v>13</v>
      </c>
      <c r="C28" s="32" t="s">
        <v>32</v>
      </c>
      <c r="D28" s="33">
        <v>1996</v>
      </c>
      <c r="E28" s="40">
        <v>0</v>
      </c>
      <c r="F28" s="35">
        <f t="shared" si="2"/>
        <v>1996</v>
      </c>
      <c r="G28" s="38">
        <f t="shared" si="11"/>
        <v>499</v>
      </c>
      <c r="H28" s="35">
        <f t="shared" si="3"/>
        <v>2495</v>
      </c>
      <c r="I28" s="38">
        <f t="shared" si="4"/>
        <v>998</v>
      </c>
      <c r="J28" s="39">
        <f t="shared" si="5"/>
        <v>2994</v>
      </c>
      <c r="K28" s="38">
        <f t="shared" si="6"/>
        <v>1497</v>
      </c>
      <c r="L28" s="39">
        <f t="shared" si="7"/>
        <v>3493</v>
      </c>
      <c r="M28" s="38">
        <f t="shared" si="8"/>
        <v>1996</v>
      </c>
      <c r="N28" s="39">
        <f t="shared" si="1"/>
        <v>3992</v>
      </c>
      <c r="O28" s="38">
        <f t="shared" si="9"/>
        <v>2495</v>
      </c>
      <c r="P28" s="39">
        <f t="shared" si="10"/>
        <v>4491</v>
      </c>
    </row>
    <row r="29" spans="1:16" x14ac:dyDescent="0.25">
      <c r="A29" s="31">
        <v>73931</v>
      </c>
      <c r="B29" s="55">
        <v>14</v>
      </c>
      <c r="C29" s="32" t="s">
        <v>33</v>
      </c>
      <c r="D29" s="33">
        <v>2151</v>
      </c>
      <c r="E29" s="40">
        <v>0</v>
      </c>
      <c r="F29" s="35">
        <f t="shared" si="2"/>
        <v>2151</v>
      </c>
      <c r="G29" s="38">
        <f t="shared" si="11"/>
        <v>537.75</v>
      </c>
      <c r="H29" s="35">
        <f t="shared" si="3"/>
        <v>2688.75</v>
      </c>
      <c r="I29" s="38">
        <f t="shared" si="4"/>
        <v>1075.5</v>
      </c>
      <c r="J29" s="39">
        <f t="shared" si="5"/>
        <v>3226.5</v>
      </c>
      <c r="K29" s="38">
        <f t="shared" si="6"/>
        <v>1613.25</v>
      </c>
      <c r="L29" s="39">
        <f t="shared" si="7"/>
        <v>3764.25</v>
      </c>
      <c r="M29" s="38">
        <f t="shared" si="8"/>
        <v>2151</v>
      </c>
      <c r="N29" s="39">
        <f t="shared" si="1"/>
        <v>4302</v>
      </c>
      <c r="O29" s="38">
        <f t="shared" si="9"/>
        <v>2688.75</v>
      </c>
      <c r="P29" s="39">
        <f t="shared" si="10"/>
        <v>4839.75</v>
      </c>
    </row>
    <row r="30" spans="1:16" x14ac:dyDescent="0.25">
      <c r="A30" s="31">
        <v>2029</v>
      </c>
      <c r="B30" s="55">
        <v>15</v>
      </c>
      <c r="C30" s="32" t="s">
        <v>34</v>
      </c>
      <c r="D30" s="33">
        <v>2302</v>
      </c>
      <c r="E30" s="40">
        <v>0</v>
      </c>
      <c r="F30" s="35">
        <f t="shared" si="2"/>
        <v>2302</v>
      </c>
      <c r="G30" s="38">
        <f t="shared" si="11"/>
        <v>575.5</v>
      </c>
      <c r="H30" s="35">
        <f t="shared" si="3"/>
        <v>2877.5</v>
      </c>
      <c r="I30" s="38">
        <f t="shared" si="4"/>
        <v>1151</v>
      </c>
      <c r="J30" s="39">
        <f t="shared" si="5"/>
        <v>3453</v>
      </c>
      <c r="K30" s="38">
        <f t="shared" si="6"/>
        <v>1726.5</v>
      </c>
      <c r="L30" s="39">
        <f t="shared" si="7"/>
        <v>4028.5</v>
      </c>
      <c r="M30" s="38">
        <f t="shared" si="8"/>
        <v>2302</v>
      </c>
      <c r="N30" s="39">
        <f t="shared" si="1"/>
        <v>4604</v>
      </c>
      <c r="O30" s="38">
        <f t="shared" si="9"/>
        <v>2877.5</v>
      </c>
      <c r="P30" s="39">
        <f t="shared" si="10"/>
        <v>5179.5</v>
      </c>
    </row>
    <row r="31" spans="1:16" x14ac:dyDescent="0.25">
      <c r="A31" s="31">
        <v>73932</v>
      </c>
      <c r="B31" s="55">
        <v>16</v>
      </c>
      <c r="C31" s="32" t="s">
        <v>35</v>
      </c>
      <c r="D31" s="33">
        <v>2458</v>
      </c>
      <c r="E31" s="40">
        <v>0</v>
      </c>
      <c r="F31" s="35">
        <f t="shared" si="2"/>
        <v>2458</v>
      </c>
      <c r="G31" s="38">
        <f t="shared" si="11"/>
        <v>614.5</v>
      </c>
      <c r="H31" s="35">
        <f t="shared" si="3"/>
        <v>3072.5</v>
      </c>
      <c r="I31" s="38">
        <f t="shared" si="4"/>
        <v>1229</v>
      </c>
      <c r="J31" s="39">
        <f t="shared" si="5"/>
        <v>3687</v>
      </c>
      <c r="K31" s="38">
        <f t="shared" si="6"/>
        <v>1843.5</v>
      </c>
      <c r="L31" s="39">
        <f t="shared" si="7"/>
        <v>4301.5</v>
      </c>
      <c r="M31" s="38">
        <f t="shared" si="8"/>
        <v>2458</v>
      </c>
      <c r="N31" s="39">
        <f t="shared" si="1"/>
        <v>4916</v>
      </c>
      <c r="O31" s="38">
        <f t="shared" si="9"/>
        <v>3072.5</v>
      </c>
      <c r="P31" s="39">
        <f t="shared" si="10"/>
        <v>5530.5</v>
      </c>
    </row>
    <row r="32" spans="1:16" x14ac:dyDescent="0.25">
      <c r="A32" s="31">
        <v>73933</v>
      </c>
      <c r="B32" s="55">
        <v>17</v>
      </c>
      <c r="C32" s="32" t="s">
        <v>36</v>
      </c>
      <c r="D32" s="33">
        <v>2610</v>
      </c>
      <c r="E32" s="40">
        <v>0</v>
      </c>
      <c r="F32" s="35">
        <f t="shared" si="2"/>
        <v>2610</v>
      </c>
      <c r="G32" s="38">
        <f t="shared" si="11"/>
        <v>652.5</v>
      </c>
      <c r="H32" s="35">
        <f t="shared" si="3"/>
        <v>3262.5</v>
      </c>
      <c r="I32" s="38">
        <f t="shared" si="4"/>
        <v>1305</v>
      </c>
      <c r="J32" s="39">
        <f t="shared" si="5"/>
        <v>3915</v>
      </c>
      <c r="K32" s="38">
        <f t="shared" si="6"/>
        <v>1957.5</v>
      </c>
      <c r="L32" s="39">
        <f t="shared" si="7"/>
        <v>4567.5</v>
      </c>
      <c r="M32" s="38">
        <f t="shared" si="8"/>
        <v>2610</v>
      </c>
      <c r="N32" s="39">
        <f t="shared" si="1"/>
        <v>5220</v>
      </c>
      <c r="O32" s="38">
        <f t="shared" si="9"/>
        <v>3262.5</v>
      </c>
      <c r="P32" s="39">
        <f t="shared" si="10"/>
        <v>5872.5</v>
      </c>
    </row>
    <row r="33" spans="1:16" x14ac:dyDescent="0.25">
      <c r="A33" s="31">
        <v>73934</v>
      </c>
      <c r="B33" s="55">
        <v>18</v>
      </c>
      <c r="C33" s="32" t="s">
        <v>37</v>
      </c>
      <c r="D33" s="33">
        <v>2765</v>
      </c>
      <c r="E33" s="40">
        <v>0</v>
      </c>
      <c r="F33" s="35">
        <f t="shared" si="2"/>
        <v>2765</v>
      </c>
      <c r="G33" s="38">
        <f t="shared" si="11"/>
        <v>691.25</v>
      </c>
      <c r="H33" s="35">
        <f t="shared" si="3"/>
        <v>3456.25</v>
      </c>
      <c r="I33" s="38">
        <f t="shared" si="4"/>
        <v>1382.5</v>
      </c>
      <c r="J33" s="39">
        <f t="shared" si="5"/>
        <v>4147.5</v>
      </c>
      <c r="K33" s="38">
        <f t="shared" si="6"/>
        <v>2073.75</v>
      </c>
      <c r="L33" s="39">
        <f t="shared" si="7"/>
        <v>4838.75</v>
      </c>
      <c r="M33" s="38">
        <f t="shared" si="8"/>
        <v>2765</v>
      </c>
      <c r="N33" s="39">
        <f t="shared" si="1"/>
        <v>5530</v>
      </c>
      <c r="O33" s="38">
        <f t="shared" si="9"/>
        <v>3456.25</v>
      </c>
      <c r="P33" s="39">
        <f t="shared" si="10"/>
        <v>6221.25</v>
      </c>
    </row>
    <row r="34" spans="1:16" x14ac:dyDescent="0.25">
      <c r="A34" s="31">
        <v>73935</v>
      </c>
      <c r="B34" s="55">
        <v>19</v>
      </c>
      <c r="C34" s="32" t="s">
        <v>38</v>
      </c>
      <c r="D34" s="33">
        <v>2917</v>
      </c>
      <c r="E34" s="40">
        <v>0</v>
      </c>
      <c r="F34" s="35">
        <f t="shared" si="2"/>
        <v>2917</v>
      </c>
      <c r="G34" s="38">
        <f t="shared" si="11"/>
        <v>729.25</v>
      </c>
      <c r="H34" s="35">
        <f t="shared" si="3"/>
        <v>3646.25</v>
      </c>
      <c r="I34" s="38">
        <f t="shared" si="4"/>
        <v>1458.5</v>
      </c>
      <c r="J34" s="39">
        <f t="shared" si="5"/>
        <v>4375.5</v>
      </c>
      <c r="K34" s="38">
        <f t="shared" si="6"/>
        <v>2187.75</v>
      </c>
      <c r="L34" s="39">
        <f t="shared" si="7"/>
        <v>5104.75</v>
      </c>
      <c r="M34" s="38">
        <f t="shared" si="8"/>
        <v>2917</v>
      </c>
      <c r="N34" s="39">
        <f t="shared" si="1"/>
        <v>5834</v>
      </c>
      <c r="O34" s="38">
        <f t="shared" si="9"/>
        <v>3646.25</v>
      </c>
      <c r="P34" s="39">
        <f t="shared" si="10"/>
        <v>6563.25</v>
      </c>
    </row>
    <row r="35" spans="1:16" x14ac:dyDescent="0.25">
      <c r="A35" s="31">
        <v>2071</v>
      </c>
      <c r="B35" s="55">
        <v>20</v>
      </c>
      <c r="C35" s="32" t="s">
        <v>39</v>
      </c>
      <c r="D35" s="33">
        <v>3071</v>
      </c>
      <c r="E35" s="40">
        <v>0</v>
      </c>
      <c r="F35" s="35">
        <f t="shared" si="2"/>
        <v>3071</v>
      </c>
      <c r="G35" s="38">
        <f t="shared" si="11"/>
        <v>767.75</v>
      </c>
      <c r="H35" s="35">
        <f t="shared" si="3"/>
        <v>3838.75</v>
      </c>
      <c r="I35" s="38">
        <f t="shared" si="4"/>
        <v>1535.5</v>
      </c>
      <c r="J35" s="39">
        <f t="shared" si="5"/>
        <v>4606.5</v>
      </c>
      <c r="K35" s="38">
        <f t="shared" si="6"/>
        <v>2303.25</v>
      </c>
      <c r="L35" s="39">
        <f t="shared" si="7"/>
        <v>5374.25</v>
      </c>
      <c r="M35" s="38">
        <f t="shared" si="8"/>
        <v>3071</v>
      </c>
      <c r="N35" s="39">
        <f t="shared" si="1"/>
        <v>6142</v>
      </c>
      <c r="O35" s="38">
        <f t="shared" si="9"/>
        <v>3838.75</v>
      </c>
      <c r="P35" s="39">
        <f t="shared" si="10"/>
        <v>6909.75</v>
      </c>
    </row>
    <row r="36" spans="1:16" x14ac:dyDescent="0.25">
      <c r="A36" s="31">
        <v>73936</v>
      </c>
      <c r="B36" s="55">
        <v>21</v>
      </c>
      <c r="C36" s="32" t="s">
        <v>40</v>
      </c>
      <c r="D36" s="33">
        <v>3224</v>
      </c>
      <c r="E36" s="40">
        <v>0</v>
      </c>
      <c r="F36" s="35">
        <f t="shared" si="2"/>
        <v>3224</v>
      </c>
      <c r="G36" s="38">
        <f t="shared" si="11"/>
        <v>806</v>
      </c>
      <c r="H36" s="35">
        <f t="shared" si="3"/>
        <v>4030</v>
      </c>
      <c r="I36" s="38">
        <f t="shared" si="4"/>
        <v>1612</v>
      </c>
      <c r="J36" s="39">
        <f t="shared" si="5"/>
        <v>4836</v>
      </c>
      <c r="K36" s="38">
        <f t="shared" si="6"/>
        <v>2418</v>
      </c>
      <c r="L36" s="39">
        <f t="shared" si="7"/>
        <v>5642</v>
      </c>
      <c r="M36" s="38">
        <f t="shared" si="8"/>
        <v>3224</v>
      </c>
      <c r="N36" s="39">
        <f t="shared" si="1"/>
        <v>6448</v>
      </c>
      <c r="O36" s="38">
        <f t="shared" si="9"/>
        <v>4030</v>
      </c>
      <c r="P36" s="39">
        <f t="shared" si="10"/>
        <v>7254</v>
      </c>
    </row>
    <row r="37" spans="1:16" x14ac:dyDescent="0.25">
      <c r="A37" s="31">
        <v>73937</v>
      </c>
      <c r="B37" s="55">
        <v>22</v>
      </c>
      <c r="C37" s="32" t="s">
        <v>41</v>
      </c>
      <c r="D37" s="33">
        <v>3378</v>
      </c>
      <c r="E37" s="40">
        <v>0</v>
      </c>
      <c r="F37" s="35">
        <f t="shared" si="2"/>
        <v>3378</v>
      </c>
      <c r="G37" s="38">
        <f t="shared" si="11"/>
        <v>844.5</v>
      </c>
      <c r="H37" s="35">
        <f t="shared" si="3"/>
        <v>4222.5</v>
      </c>
      <c r="I37" s="38">
        <f t="shared" si="4"/>
        <v>1689</v>
      </c>
      <c r="J37" s="39">
        <f t="shared" si="5"/>
        <v>5067</v>
      </c>
      <c r="K37" s="38">
        <f t="shared" si="6"/>
        <v>2533.5</v>
      </c>
      <c r="L37" s="39">
        <f t="shared" si="7"/>
        <v>5911.5</v>
      </c>
      <c r="M37" s="38">
        <f t="shared" si="8"/>
        <v>3378</v>
      </c>
      <c r="N37" s="39">
        <f t="shared" si="1"/>
        <v>6756</v>
      </c>
      <c r="O37" s="38">
        <f t="shared" si="9"/>
        <v>4222.5</v>
      </c>
      <c r="P37" s="39">
        <f t="shared" si="10"/>
        <v>7600.5</v>
      </c>
    </row>
    <row r="38" spans="1:16" x14ac:dyDescent="0.25">
      <c r="A38" s="31">
        <v>73938</v>
      </c>
      <c r="B38" s="55">
        <v>23</v>
      </c>
      <c r="C38" s="32" t="s">
        <v>42</v>
      </c>
      <c r="D38" s="33">
        <v>3531</v>
      </c>
      <c r="E38" s="40">
        <v>0</v>
      </c>
      <c r="F38" s="35">
        <f t="shared" si="2"/>
        <v>3531</v>
      </c>
      <c r="G38" s="38">
        <f t="shared" si="11"/>
        <v>882.75</v>
      </c>
      <c r="H38" s="35">
        <f t="shared" si="3"/>
        <v>4413.75</v>
      </c>
      <c r="I38" s="38">
        <f t="shared" si="4"/>
        <v>1765.5</v>
      </c>
      <c r="J38" s="39">
        <f t="shared" si="5"/>
        <v>5296.5</v>
      </c>
      <c r="K38" s="38">
        <f t="shared" si="6"/>
        <v>2648.25</v>
      </c>
      <c r="L38" s="39">
        <f t="shared" si="7"/>
        <v>6179.25</v>
      </c>
      <c r="M38" s="38">
        <f t="shared" si="8"/>
        <v>3531</v>
      </c>
      <c r="N38" s="39">
        <f t="shared" si="1"/>
        <v>7062</v>
      </c>
      <c r="O38" s="38">
        <f t="shared" si="9"/>
        <v>4413.75</v>
      </c>
      <c r="P38" s="39">
        <f t="shared" si="10"/>
        <v>7944.75</v>
      </c>
    </row>
    <row r="39" spans="1:16" x14ac:dyDescent="0.25">
      <c r="A39" s="31">
        <v>73939</v>
      </c>
      <c r="B39" s="55">
        <v>24</v>
      </c>
      <c r="C39" s="32" t="s">
        <v>43</v>
      </c>
      <c r="D39" s="33">
        <v>3684</v>
      </c>
      <c r="E39" s="40">
        <v>0</v>
      </c>
      <c r="F39" s="35">
        <f t="shared" si="2"/>
        <v>3684</v>
      </c>
      <c r="G39" s="38">
        <f t="shared" si="11"/>
        <v>921</v>
      </c>
      <c r="H39" s="35">
        <f t="shared" si="3"/>
        <v>4605</v>
      </c>
      <c r="I39" s="38">
        <f t="shared" si="4"/>
        <v>1842</v>
      </c>
      <c r="J39" s="39">
        <f t="shared" si="5"/>
        <v>5526</v>
      </c>
      <c r="K39" s="38">
        <f t="shared" si="6"/>
        <v>2763</v>
      </c>
      <c r="L39" s="39">
        <f t="shared" si="7"/>
        <v>6447</v>
      </c>
      <c r="M39" s="38">
        <f t="shared" si="8"/>
        <v>3684</v>
      </c>
      <c r="N39" s="39">
        <f t="shared" si="1"/>
        <v>7368</v>
      </c>
      <c r="O39" s="38">
        <f t="shared" si="9"/>
        <v>4605</v>
      </c>
      <c r="P39" s="39">
        <f t="shared" si="10"/>
        <v>8289</v>
      </c>
    </row>
    <row r="40" spans="1:16" x14ac:dyDescent="0.25">
      <c r="A40" s="31">
        <v>73940</v>
      </c>
      <c r="B40" s="55">
        <v>25</v>
      </c>
      <c r="C40" s="32" t="s">
        <v>44</v>
      </c>
      <c r="D40" s="33">
        <v>3840</v>
      </c>
      <c r="E40" s="40">
        <v>0</v>
      </c>
      <c r="F40" s="35">
        <f t="shared" si="2"/>
        <v>3840</v>
      </c>
      <c r="G40" s="38">
        <f t="shared" si="11"/>
        <v>960</v>
      </c>
      <c r="H40" s="35">
        <f t="shared" si="3"/>
        <v>4800</v>
      </c>
      <c r="I40" s="38">
        <f t="shared" si="4"/>
        <v>1920</v>
      </c>
      <c r="J40" s="39">
        <f t="shared" si="5"/>
        <v>5760</v>
      </c>
      <c r="K40" s="38">
        <f t="shared" si="6"/>
        <v>2880</v>
      </c>
      <c r="L40" s="39">
        <f t="shared" si="7"/>
        <v>6720</v>
      </c>
      <c r="M40" s="38">
        <f t="shared" si="8"/>
        <v>3840</v>
      </c>
      <c r="N40" s="39">
        <f t="shared" si="1"/>
        <v>7680</v>
      </c>
      <c r="O40" s="38">
        <f t="shared" si="9"/>
        <v>4800</v>
      </c>
      <c r="P40" s="39">
        <f t="shared" si="10"/>
        <v>8640</v>
      </c>
    </row>
    <row r="41" spans="1:16" x14ac:dyDescent="0.25">
      <c r="A41" s="31">
        <v>73941</v>
      </c>
      <c r="B41" s="55">
        <v>26</v>
      </c>
      <c r="C41" s="32" t="s">
        <v>45</v>
      </c>
      <c r="D41" s="33">
        <v>3993</v>
      </c>
      <c r="E41" s="40">
        <v>0</v>
      </c>
      <c r="F41" s="35">
        <f t="shared" si="2"/>
        <v>3993</v>
      </c>
      <c r="G41" s="38">
        <f t="shared" si="11"/>
        <v>998.25</v>
      </c>
      <c r="H41" s="35">
        <f t="shared" si="3"/>
        <v>4991.25</v>
      </c>
      <c r="I41" s="38">
        <f t="shared" si="4"/>
        <v>1996.5</v>
      </c>
      <c r="J41" s="39">
        <f t="shared" si="5"/>
        <v>5989.5</v>
      </c>
      <c r="K41" s="38">
        <f t="shared" si="6"/>
        <v>2994.75</v>
      </c>
      <c r="L41" s="39">
        <f t="shared" si="7"/>
        <v>6987.75</v>
      </c>
      <c r="M41" s="38">
        <f t="shared" si="8"/>
        <v>3993</v>
      </c>
      <c r="N41" s="39">
        <f t="shared" si="1"/>
        <v>7986</v>
      </c>
      <c r="O41" s="38">
        <f t="shared" si="9"/>
        <v>4991.25</v>
      </c>
      <c r="P41" s="39">
        <f t="shared" si="10"/>
        <v>8984.25</v>
      </c>
    </row>
    <row r="42" spans="1:16" x14ac:dyDescent="0.25">
      <c r="A42" s="31">
        <v>73942</v>
      </c>
      <c r="B42" s="55">
        <v>27</v>
      </c>
      <c r="C42" s="32" t="s">
        <v>46</v>
      </c>
      <c r="D42" s="33">
        <v>4147</v>
      </c>
      <c r="E42" s="40">
        <v>0</v>
      </c>
      <c r="F42" s="35">
        <f t="shared" si="2"/>
        <v>4147</v>
      </c>
      <c r="G42" s="38">
        <f t="shared" si="11"/>
        <v>1036.75</v>
      </c>
      <c r="H42" s="35">
        <f t="shared" si="3"/>
        <v>5183.75</v>
      </c>
      <c r="I42" s="38">
        <f t="shared" si="4"/>
        <v>2073.5</v>
      </c>
      <c r="J42" s="39">
        <f t="shared" si="5"/>
        <v>6220.5</v>
      </c>
      <c r="K42" s="38">
        <f t="shared" si="6"/>
        <v>3110.25</v>
      </c>
      <c r="L42" s="39">
        <f t="shared" si="7"/>
        <v>7257.25</v>
      </c>
      <c r="M42" s="38">
        <f t="shared" si="8"/>
        <v>4147</v>
      </c>
      <c r="N42" s="39">
        <f t="shared" si="1"/>
        <v>8294</v>
      </c>
      <c r="O42" s="38">
        <f t="shared" si="9"/>
        <v>5183.75</v>
      </c>
      <c r="P42" s="39">
        <f t="shared" si="10"/>
        <v>9330.75</v>
      </c>
    </row>
    <row r="43" spans="1:16" x14ac:dyDescent="0.25">
      <c r="A43" s="31">
        <v>73943</v>
      </c>
      <c r="B43" s="55">
        <v>28</v>
      </c>
      <c r="C43" s="32" t="s">
        <v>47</v>
      </c>
      <c r="D43" s="33">
        <v>4298</v>
      </c>
      <c r="E43" s="40">
        <v>0</v>
      </c>
      <c r="F43" s="35">
        <f t="shared" si="2"/>
        <v>4298</v>
      </c>
      <c r="G43" s="38">
        <f t="shared" si="11"/>
        <v>1074.5</v>
      </c>
      <c r="H43" s="35">
        <f t="shared" si="3"/>
        <v>5372.5</v>
      </c>
      <c r="I43" s="38">
        <f t="shared" si="4"/>
        <v>2149</v>
      </c>
      <c r="J43" s="39">
        <f t="shared" si="5"/>
        <v>6447</v>
      </c>
      <c r="K43" s="38">
        <f t="shared" si="6"/>
        <v>3223.5</v>
      </c>
      <c r="L43" s="39">
        <f t="shared" si="7"/>
        <v>7521.5</v>
      </c>
      <c r="M43" s="38">
        <f t="shared" si="8"/>
        <v>4298</v>
      </c>
      <c r="N43" s="39">
        <f t="shared" si="1"/>
        <v>8596</v>
      </c>
      <c r="O43" s="38">
        <f t="shared" si="9"/>
        <v>5372.5</v>
      </c>
      <c r="P43" s="39">
        <f t="shared" si="10"/>
        <v>9670.5</v>
      </c>
    </row>
    <row r="44" spans="1:16" x14ac:dyDescent="0.25">
      <c r="A44" s="31">
        <v>73944</v>
      </c>
      <c r="B44" s="55">
        <v>29</v>
      </c>
      <c r="C44" s="32" t="s">
        <v>48</v>
      </c>
      <c r="D44" s="33">
        <v>4453</v>
      </c>
      <c r="E44" s="40">
        <v>0</v>
      </c>
      <c r="F44" s="35">
        <f t="shared" si="2"/>
        <v>4453</v>
      </c>
      <c r="G44" s="38">
        <f t="shared" si="11"/>
        <v>1113.25</v>
      </c>
      <c r="H44" s="35">
        <f t="shared" si="3"/>
        <v>5566.25</v>
      </c>
      <c r="I44" s="38">
        <f t="shared" si="4"/>
        <v>2226.5</v>
      </c>
      <c r="J44" s="39">
        <f t="shared" si="5"/>
        <v>6679.5</v>
      </c>
      <c r="K44" s="38">
        <f t="shared" si="6"/>
        <v>3339.75</v>
      </c>
      <c r="L44" s="39">
        <f t="shared" si="7"/>
        <v>7792.75</v>
      </c>
      <c r="M44" s="38">
        <f t="shared" si="8"/>
        <v>4453</v>
      </c>
      <c r="N44" s="39">
        <f t="shared" si="1"/>
        <v>8906</v>
      </c>
      <c r="O44" s="38">
        <f t="shared" si="9"/>
        <v>5566.25</v>
      </c>
      <c r="P44" s="39">
        <f t="shared" si="10"/>
        <v>10019.25</v>
      </c>
    </row>
    <row r="45" spans="1:16" s="54" customFormat="1" ht="30.75" thickBot="1" x14ac:dyDescent="0.3">
      <c r="A45" s="47">
        <v>2069</v>
      </c>
      <c r="B45" s="56">
        <v>30</v>
      </c>
      <c r="C45" s="48" t="s">
        <v>50</v>
      </c>
      <c r="D45" s="49">
        <v>4606</v>
      </c>
      <c r="E45" s="50">
        <v>0</v>
      </c>
      <c r="F45" s="51">
        <f t="shared" si="2"/>
        <v>4606</v>
      </c>
      <c r="G45" s="52">
        <f t="shared" si="11"/>
        <v>1151.5</v>
      </c>
      <c r="H45" s="51">
        <f t="shared" si="3"/>
        <v>5757.5</v>
      </c>
      <c r="I45" s="52">
        <f>ROUND(SUM(G45*2),2)</f>
        <v>2303</v>
      </c>
      <c r="J45" s="53">
        <f t="shared" si="5"/>
        <v>6909</v>
      </c>
      <c r="K45" s="52">
        <f t="shared" si="6"/>
        <v>3454.5</v>
      </c>
      <c r="L45" s="53">
        <f t="shared" si="7"/>
        <v>8060.5</v>
      </c>
      <c r="M45" s="52">
        <f t="shared" si="8"/>
        <v>4606</v>
      </c>
      <c r="N45" s="53">
        <f t="shared" si="1"/>
        <v>9212</v>
      </c>
      <c r="O45" s="52">
        <f t="shared" si="9"/>
        <v>5757.5</v>
      </c>
      <c r="P45" s="53">
        <f t="shared" si="10"/>
        <v>10363.5</v>
      </c>
    </row>
    <row r="46" spans="1:16" x14ac:dyDescent="0.25">
      <c r="J46" s="57"/>
    </row>
  </sheetData>
  <mergeCells count="3">
    <mergeCell ref="B3:E3"/>
    <mergeCell ref="B13:P13"/>
    <mergeCell ref="B4:E4"/>
  </mergeCells>
  <pageMargins left="1.299212598425197" right="0.31496062992125984" top="0.27559055118110237" bottom="0.19685039370078741" header="0.15748031496062992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SALARIO Y ESCALAFON 2023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DIREH</dc:creator>
  <cp:lastModifiedBy>Walter Guillermo Chamalé Marroquín</cp:lastModifiedBy>
  <cp:lastPrinted>2023-02-02T16:56:38Z</cp:lastPrinted>
  <dcterms:created xsi:type="dcterms:W3CDTF">2011-04-28T18:35:09Z</dcterms:created>
  <dcterms:modified xsi:type="dcterms:W3CDTF">2023-02-02T16:56:47Z</dcterms:modified>
</cp:coreProperties>
</file>